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2 сесія\5. фінансові питання\1. бюджет\"/>
    </mc:Choice>
  </mc:AlternateContent>
  <bookViews>
    <workbookView xWindow="0" yWindow="0" windowWidth="20490" windowHeight="7620" tabRatio="689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ПЦМ'!$A$1:$P$306</definedName>
  </definedNames>
  <calcPr calcId="162913" fullCalcOnLoad="1"/>
</workbook>
</file>

<file path=xl/calcChain.xml><?xml version="1.0" encoding="utf-8"?>
<calcChain xmlns="http://schemas.openxmlformats.org/spreadsheetml/2006/main">
  <c r="F242" i="4" l="1"/>
  <c r="E261" i="4"/>
  <c r="F259" i="4"/>
  <c r="I259" i="4"/>
  <c r="E259" i="4"/>
  <c r="E258" i="4"/>
  <c r="O82" i="4"/>
  <c r="N108" i="4"/>
  <c r="N77" i="4"/>
  <c r="J77" i="4"/>
  <c r="N82" i="4"/>
  <c r="J108" i="4"/>
  <c r="P108" i="4"/>
  <c r="F98" i="4"/>
  <c r="E72" i="4"/>
  <c r="E108" i="4"/>
  <c r="E107" i="4"/>
  <c r="E287" i="4"/>
  <c r="E295" i="4"/>
  <c r="E294" i="4"/>
  <c r="L285" i="4"/>
  <c r="N293" i="4"/>
  <c r="J293" i="4"/>
  <c r="N292" i="4"/>
  <c r="J292" i="4"/>
  <c r="P292" i="4"/>
  <c r="K289" i="4"/>
  <c r="L289" i="4"/>
  <c r="M289" i="4"/>
  <c r="O289" i="4"/>
  <c r="N291" i="4"/>
  <c r="J291" i="4"/>
  <c r="E291" i="4"/>
  <c r="O275" i="4"/>
  <c r="N275" i="4"/>
  <c r="N112" i="4"/>
  <c r="N167" i="4"/>
  <c r="O165" i="4"/>
  <c r="O182" i="4"/>
  <c r="N182" i="4"/>
  <c r="J182" i="4"/>
  <c r="P182" i="4"/>
  <c r="O183" i="4"/>
  <c r="N183" i="4"/>
  <c r="J183" i="4"/>
  <c r="N184" i="4"/>
  <c r="J184" i="4"/>
  <c r="P184" i="4"/>
  <c r="E181" i="4"/>
  <c r="E182" i="4"/>
  <c r="E183" i="4"/>
  <c r="E184" i="4"/>
  <c r="J181" i="4"/>
  <c r="P181" i="4"/>
  <c r="E277" i="4"/>
  <c r="E278" i="4"/>
  <c r="N277" i="4"/>
  <c r="J277" i="4"/>
  <c r="N278" i="4"/>
  <c r="J278" i="4"/>
  <c r="P278" i="4"/>
  <c r="N105" i="4"/>
  <c r="J105" i="4"/>
  <c r="P105" i="4"/>
  <c r="N104" i="4"/>
  <c r="J104" i="4"/>
  <c r="P104" i="4"/>
  <c r="E104" i="4"/>
  <c r="F103" i="4"/>
  <c r="G103" i="4"/>
  <c r="H103" i="4"/>
  <c r="I103" i="4"/>
  <c r="K103" i="4"/>
  <c r="L103" i="4"/>
  <c r="M103" i="4"/>
  <c r="O103" i="4"/>
  <c r="F162" i="4"/>
  <c r="E231" i="4"/>
  <c r="F297" i="4"/>
  <c r="F296" i="4"/>
  <c r="G297" i="4"/>
  <c r="G296" i="4"/>
  <c r="H297" i="4"/>
  <c r="I297" i="4"/>
  <c r="I296" i="4"/>
  <c r="N301" i="4"/>
  <c r="J301" i="4"/>
  <c r="P301" i="4"/>
  <c r="K297" i="4"/>
  <c r="L297" i="4"/>
  <c r="M297" i="4"/>
  <c r="M296" i="4"/>
  <c r="O297" i="4"/>
  <c r="E299" i="4"/>
  <c r="P299" i="4"/>
  <c r="F110" i="4"/>
  <c r="F68" i="4"/>
  <c r="G68" i="4"/>
  <c r="H68" i="4"/>
  <c r="I68" i="4"/>
  <c r="P175" i="4"/>
  <c r="F41" i="4"/>
  <c r="G41" i="4"/>
  <c r="H41" i="4"/>
  <c r="I41" i="4"/>
  <c r="K41" i="4"/>
  <c r="L41" i="4"/>
  <c r="M41" i="4"/>
  <c r="O41" i="4"/>
  <c r="N46" i="4"/>
  <c r="J46" i="4"/>
  <c r="J41" i="4"/>
  <c r="E46" i="4"/>
  <c r="E41" i="4"/>
  <c r="P41" i="4"/>
  <c r="N280" i="4"/>
  <c r="J280" i="4"/>
  <c r="P280" i="4"/>
  <c r="O69" i="4"/>
  <c r="N69" i="4"/>
  <c r="J69" i="4"/>
  <c r="P69" i="4"/>
  <c r="N107" i="4"/>
  <c r="J107" i="4"/>
  <c r="P107" i="4"/>
  <c r="N279" i="4"/>
  <c r="J279" i="4"/>
  <c r="P279" i="4"/>
  <c r="N101" i="4"/>
  <c r="J101" i="4"/>
  <c r="N102" i="4"/>
  <c r="J102" i="4"/>
  <c r="J68" i="4"/>
  <c r="N106" i="4"/>
  <c r="J106" i="4"/>
  <c r="E106" i="4"/>
  <c r="E103" i="4"/>
  <c r="N224" i="4"/>
  <c r="J224" i="4"/>
  <c r="F222" i="4"/>
  <c r="G222" i="4"/>
  <c r="H222" i="4"/>
  <c r="I222" i="4"/>
  <c r="K222" i="4"/>
  <c r="L222" i="4"/>
  <c r="M222" i="4"/>
  <c r="O222" i="4"/>
  <c r="E224" i="4"/>
  <c r="F40" i="4"/>
  <c r="G40" i="4"/>
  <c r="H40" i="4"/>
  <c r="I40" i="4"/>
  <c r="K40" i="4"/>
  <c r="L40" i="4"/>
  <c r="M40" i="4"/>
  <c r="O40" i="4"/>
  <c r="N300" i="4"/>
  <c r="E275" i="4"/>
  <c r="E276" i="4"/>
  <c r="N276" i="4"/>
  <c r="J276" i="4"/>
  <c r="E189" i="4"/>
  <c r="P189" i="4"/>
  <c r="O66" i="4"/>
  <c r="N66" i="4"/>
  <c r="J66" i="4"/>
  <c r="N87" i="4"/>
  <c r="J87" i="4"/>
  <c r="E23" i="4"/>
  <c r="N23" i="4"/>
  <c r="J23" i="4"/>
  <c r="E302" i="4"/>
  <c r="N51" i="4"/>
  <c r="J51" i="4"/>
  <c r="P51" i="4"/>
  <c r="L296" i="4"/>
  <c r="N302" i="4"/>
  <c r="J302" i="4"/>
  <c r="O296" i="4"/>
  <c r="J283" i="4"/>
  <c r="P283" i="4"/>
  <c r="O67" i="4"/>
  <c r="N81" i="4"/>
  <c r="N67" i="4"/>
  <c r="J67" i="4"/>
  <c r="N76" i="4"/>
  <c r="P93" i="4"/>
  <c r="P94" i="4"/>
  <c r="P97" i="4"/>
  <c r="E102" i="4"/>
  <c r="E68" i="4"/>
  <c r="E67" i="4"/>
  <c r="P67" i="4"/>
  <c r="F66" i="4"/>
  <c r="E66" i="4"/>
  <c r="F65" i="4"/>
  <c r="O39" i="4"/>
  <c r="F39" i="4"/>
  <c r="E39" i="4"/>
  <c r="L38" i="4"/>
  <c r="M38" i="4"/>
  <c r="O38" i="4"/>
  <c r="K38" i="4"/>
  <c r="F38" i="4"/>
  <c r="E38" i="4"/>
  <c r="G37" i="4"/>
  <c r="F37" i="4"/>
  <c r="E37" i="4"/>
  <c r="N26" i="4"/>
  <c r="N27" i="4"/>
  <c r="N25" i="4"/>
  <c r="N34" i="4"/>
  <c r="J34" i="4"/>
  <c r="J295" i="4"/>
  <c r="J294" i="4"/>
  <c r="N281" i="4"/>
  <c r="N195" i="4"/>
  <c r="J195" i="4"/>
  <c r="N247" i="4"/>
  <c r="J247" i="4"/>
  <c r="P247" i="4"/>
  <c r="N248" i="4"/>
  <c r="J248" i="4"/>
  <c r="P248" i="4"/>
  <c r="N249" i="4"/>
  <c r="J249" i="4"/>
  <c r="J282" i="4"/>
  <c r="P282" i="4"/>
  <c r="P293" i="4"/>
  <c r="L31" i="4"/>
  <c r="M31" i="4"/>
  <c r="N31" i="4"/>
  <c r="K31" i="4"/>
  <c r="J31" i="4"/>
  <c r="P31" i="4"/>
  <c r="N30" i="4"/>
  <c r="J30" i="4"/>
  <c r="J32" i="4"/>
  <c r="P32" i="4"/>
  <c r="E228" i="4"/>
  <c r="E236" i="4"/>
  <c r="N236" i="4"/>
  <c r="J236" i="4"/>
  <c r="E87" i="4"/>
  <c r="P87" i="4"/>
  <c r="E195" i="4"/>
  <c r="F190" i="4"/>
  <c r="G190" i="4"/>
  <c r="H190" i="4"/>
  <c r="I190" i="4"/>
  <c r="K190" i="4"/>
  <c r="L190" i="4"/>
  <c r="M190" i="4"/>
  <c r="N190" i="4"/>
  <c r="O190" i="4"/>
  <c r="J191" i="4"/>
  <c r="J190" i="4"/>
  <c r="E191" i="4"/>
  <c r="E190" i="4"/>
  <c r="P190" i="4"/>
  <c r="F294" i="4"/>
  <c r="F285" i="4"/>
  <c r="F284" i="4"/>
  <c r="G294" i="4"/>
  <c r="G285" i="4"/>
  <c r="G284" i="4"/>
  <c r="H294" i="4"/>
  <c r="H285" i="4"/>
  <c r="H284" i="4"/>
  <c r="I294" i="4"/>
  <c r="I285" i="4"/>
  <c r="I284" i="4"/>
  <c r="K294" i="4"/>
  <c r="K285" i="4"/>
  <c r="K284" i="4"/>
  <c r="L294" i="4"/>
  <c r="L284" i="4"/>
  <c r="L259" i="4"/>
  <c r="M294" i="4"/>
  <c r="M285" i="4"/>
  <c r="M284" i="4"/>
  <c r="M259" i="4"/>
  <c r="N294" i="4"/>
  <c r="O294" i="4"/>
  <c r="O285" i="4"/>
  <c r="O284" i="4"/>
  <c r="E290" i="4"/>
  <c r="N223" i="4"/>
  <c r="N222" i="4"/>
  <c r="E223" i="4"/>
  <c r="F163" i="4"/>
  <c r="E163" i="4"/>
  <c r="P163" i="4"/>
  <c r="E161" i="4"/>
  <c r="P161" i="4"/>
  <c r="F159" i="4"/>
  <c r="E159" i="4"/>
  <c r="P159" i="4"/>
  <c r="F157" i="4"/>
  <c r="E157" i="4"/>
  <c r="P157" i="4"/>
  <c r="E164" i="4"/>
  <c r="P164" i="4"/>
  <c r="E162" i="4"/>
  <c r="P162" i="4"/>
  <c r="E160" i="4"/>
  <c r="P160" i="4"/>
  <c r="E158" i="4"/>
  <c r="P158" i="4"/>
  <c r="E156" i="4"/>
  <c r="P156" i="4"/>
  <c r="F155" i="4"/>
  <c r="E155" i="4"/>
  <c r="P155" i="4"/>
  <c r="E147" i="4"/>
  <c r="F115" i="4"/>
  <c r="E115" i="4"/>
  <c r="N84" i="4"/>
  <c r="J84" i="4"/>
  <c r="N85" i="4"/>
  <c r="J85" i="4"/>
  <c r="N86" i="4"/>
  <c r="J86" i="4"/>
  <c r="E84" i="4"/>
  <c r="P84" i="4"/>
  <c r="E85" i="4"/>
  <c r="E86" i="4"/>
  <c r="E95" i="4"/>
  <c r="O205" i="4"/>
  <c r="N206" i="4"/>
  <c r="J206" i="4"/>
  <c r="N207" i="4"/>
  <c r="J207" i="4"/>
  <c r="L205" i="4"/>
  <c r="L199" i="4"/>
  <c r="L198" i="4"/>
  <c r="M205" i="4"/>
  <c r="M199" i="4"/>
  <c r="M198" i="4"/>
  <c r="K205" i="4"/>
  <c r="K199" i="4"/>
  <c r="K198" i="4"/>
  <c r="G205" i="4"/>
  <c r="G199" i="4"/>
  <c r="G198" i="4"/>
  <c r="H205" i="4"/>
  <c r="H199" i="4"/>
  <c r="H198" i="4"/>
  <c r="I205" i="4"/>
  <c r="I199" i="4"/>
  <c r="F205" i="4"/>
  <c r="F199" i="4"/>
  <c r="F198" i="4"/>
  <c r="E206" i="4"/>
  <c r="P206" i="4"/>
  <c r="E207" i="4"/>
  <c r="P207" i="4"/>
  <c r="O187" i="4"/>
  <c r="N187" i="4"/>
  <c r="J187" i="4"/>
  <c r="N188" i="4"/>
  <c r="J188" i="4"/>
  <c r="F187" i="4"/>
  <c r="E187" i="4"/>
  <c r="P187" i="4"/>
  <c r="E188" i="4"/>
  <c r="P188" i="4"/>
  <c r="O98" i="4"/>
  <c r="O70" i="4"/>
  <c r="O64" i="4"/>
  <c r="N99" i="4"/>
  <c r="J99" i="4"/>
  <c r="P99" i="4"/>
  <c r="N100" i="4"/>
  <c r="J100" i="4"/>
  <c r="P100" i="4"/>
  <c r="L98" i="4"/>
  <c r="M98" i="4"/>
  <c r="K98" i="4"/>
  <c r="G98" i="4"/>
  <c r="H98" i="4"/>
  <c r="I98" i="4"/>
  <c r="E98" i="4"/>
  <c r="E99" i="4"/>
  <c r="E100" i="4"/>
  <c r="E60" i="4"/>
  <c r="E62" i="4"/>
  <c r="O59" i="4"/>
  <c r="N59" i="4"/>
  <c r="F59" i="4"/>
  <c r="E59" i="4"/>
  <c r="N60" i="4"/>
  <c r="J60" i="4"/>
  <c r="P60" i="4"/>
  <c r="N62" i="4"/>
  <c r="J62" i="4"/>
  <c r="L59" i="4"/>
  <c r="L42" i="4"/>
  <c r="L36" i="4"/>
  <c r="M59" i="4"/>
  <c r="M42" i="4"/>
  <c r="M36" i="4"/>
  <c r="K59" i="4"/>
  <c r="J59" i="4"/>
  <c r="G59" i="4"/>
  <c r="G42" i="4"/>
  <c r="G36" i="4"/>
  <c r="H59" i="4"/>
  <c r="H42" i="4"/>
  <c r="H36" i="4"/>
  <c r="H303" i="4"/>
  <c r="H165" i="4"/>
  <c r="H168" i="4"/>
  <c r="H218" i="4"/>
  <c r="H220" i="4"/>
  <c r="H259" i="4"/>
  <c r="H296" i="4"/>
  <c r="I59" i="4"/>
  <c r="F42" i="4"/>
  <c r="F36" i="4"/>
  <c r="N72" i="4"/>
  <c r="N55" i="4"/>
  <c r="J55" i="4"/>
  <c r="P55" i="4"/>
  <c r="E55" i="4"/>
  <c r="N45" i="4"/>
  <c r="J45" i="4"/>
  <c r="N44" i="4"/>
  <c r="J44" i="4"/>
  <c r="E44" i="4"/>
  <c r="P44" i="4"/>
  <c r="N211" i="4"/>
  <c r="J211" i="4"/>
  <c r="N212" i="4"/>
  <c r="J212" i="4"/>
  <c r="N214" i="4"/>
  <c r="J214" i="4"/>
  <c r="N215" i="4"/>
  <c r="J215" i="4"/>
  <c r="N217" i="4"/>
  <c r="J217" i="4"/>
  <c r="N219" i="4"/>
  <c r="J219" i="4"/>
  <c r="E219" i="4"/>
  <c r="P219" i="4"/>
  <c r="N221" i="4"/>
  <c r="J221" i="4"/>
  <c r="E221" i="4"/>
  <c r="P221" i="4"/>
  <c r="N228" i="4"/>
  <c r="J228" i="4"/>
  <c r="N230" i="4"/>
  <c r="J230" i="4"/>
  <c r="P230" i="4"/>
  <c r="N231" i="4"/>
  <c r="J231" i="4"/>
  <c r="N232" i="4"/>
  <c r="J232" i="4"/>
  <c r="N233" i="4"/>
  <c r="J233" i="4"/>
  <c r="N234" i="4"/>
  <c r="J234" i="4"/>
  <c r="N235" i="4"/>
  <c r="J235" i="4"/>
  <c r="N237" i="4"/>
  <c r="J237" i="4"/>
  <c r="N238" i="4"/>
  <c r="J238" i="4"/>
  <c r="N240" i="4"/>
  <c r="J240" i="4"/>
  <c r="N241" i="4"/>
  <c r="J241" i="4"/>
  <c r="N243" i="4"/>
  <c r="J243" i="4"/>
  <c r="N244" i="4"/>
  <c r="J244" i="4"/>
  <c r="P244" i="4"/>
  <c r="N245" i="4"/>
  <c r="J245" i="4"/>
  <c r="N246" i="4"/>
  <c r="J246" i="4"/>
  <c r="P246" i="4"/>
  <c r="N227" i="4"/>
  <c r="J227" i="4"/>
  <c r="N265" i="4"/>
  <c r="J265" i="4"/>
  <c r="N266" i="4"/>
  <c r="J266" i="4"/>
  <c r="P266" i="4"/>
  <c r="N267" i="4"/>
  <c r="J267" i="4"/>
  <c r="N258" i="4"/>
  <c r="J258" i="4"/>
  <c r="N260" i="4"/>
  <c r="J260" i="4"/>
  <c r="F211" i="4"/>
  <c r="E232" i="4"/>
  <c r="E233" i="4"/>
  <c r="P233" i="4"/>
  <c r="E234" i="4"/>
  <c r="E230" i="4"/>
  <c r="E96" i="4"/>
  <c r="P96" i="4"/>
  <c r="E298" i="4"/>
  <c r="G65" i="4"/>
  <c r="H65" i="4"/>
  <c r="I65" i="4"/>
  <c r="G216" i="4"/>
  <c r="H216" i="4"/>
  <c r="I216" i="4"/>
  <c r="K216" i="4"/>
  <c r="L216" i="4"/>
  <c r="M216" i="4"/>
  <c r="O216" i="4"/>
  <c r="N216" i="4"/>
  <c r="J216" i="4"/>
  <c r="F216" i="4"/>
  <c r="E216" i="4"/>
  <c r="E217" i="4"/>
  <c r="P217" i="4"/>
  <c r="L264" i="4"/>
  <c r="M264" i="4"/>
  <c r="O264" i="4"/>
  <c r="N264" i="4"/>
  <c r="K264" i="4"/>
  <c r="J264" i="4"/>
  <c r="E267" i="4"/>
  <c r="E265" i="4"/>
  <c r="E266" i="4"/>
  <c r="F268" i="4"/>
  <c r="G268" i="4"/>
  <c r="H268" i="4"/>
  <c r="I268" i="4"/>
  <c r="K268" i="4"/>
  <c r="L268" i="4"/>
  <c r="M268" i="4"/>
  <c r="O268" i="4"/>
  <c r="O259" i="4"/>
  <c r="N259" i="4"/>
  <c r="K259" i="4"/>
  <c r="J259" i="4"/>
  <c r="G259" i="4"/>
  <c r="E260" i="4"/>
  <c r="L229" i="4"/>
  <c r="M229" i="4"/>
  <c r="M226" i="4"/>
  <c r="M225" i="4"/>
  <c r="O229" i="4"/>
  <c r="N229" i="4"/>
  <c r="K229" i="4"/>
  <c r="I229" i="4"/>
  <c r="I226" i="4"/>
  <c r="I225" i="4"/>
  <c r="G229" i="4"/>
  <c r="H229" i="4"/>
  <c r="H226" i="4"/>
  <c r="H225" i="4"/>
  <c r="F229" i="4"/>
  <c r="E229" i="4"/>
  <c r="K296" i="4"/>
  <c r="L242" i="4"/>
  <c r="M242" i="4"/>
  <c r="O242" i="4"/>
  <c r="N242" i="4"/>
  <c r="J242" i="4"/>
  <c r="K242" i="4"/>
  <c r="G242" i="4"/>
  <c r="H242" i="4"/>
  <c r="I242" i="4"/>
  <c r="E242" i="4"/>
  <c r="P242" i="4"/>
  <c r="E245" i="4"/>
  <c r="E243" i="4"/>
  <c r="E244" i="4"/>
  <c r="L239" i="4"/>
  <c r="M239" i="4"/>
  <c r="O239" i="4"/>
  <c r="N239" i="4"/>
  <c r="K239" i="4"/>
  <c r="J239" i="4"/>
  <c r="G239" i="4"/>
  <c r="H239" i="4"/>
  <c r="I239" i="4"/>
  <c r="E240" i="4"/>
  <c r="F239" i="4"/>
  <c r="E239" i="4"/>
  <c r="P239" i="4"/>
  <c r="E241" i="4"/>
  <c r="L120" i="4"/>
  <c r="M120" i="4"/>
  <c r="N120" i="4"/>
  <c r="O120" i="4"/>
  <c r="K120" i="4"/>
  <c r="J120" i="4"/>
  <c r="J118" i="4"/>
  <c r="J119" i="4"/>
  <c r="G120" i="4"/>
  <c r="H120" i="4"/>
  <c r="I120" i="4"/>
  <c r="F120" i="4"/>
  <c r="E120" i="4"/>
  <c r="L113" i="4"/>
  <c r="M113" i="4"/>
  <c r="N113" i="4"/>
  <c r="O113" i="4"/>
  <c r="K113" i="4"/>
  <c r="G113" i="4"/>
  <c r="H113" i="4"/>
  <c r="I113" i="4"/>
  <c r="F113" i="4"/>
  <c r="L90" i="4"/>
  <c r="M90" i="4"/>
  <c r="O90" i="4"/>
  <c r="K90" i="4"/>
  <c r="N92" i="4"/>
  <c r="J92" i="4"/>
  <c r="N95" i="4"/>
  <c r="J95" i="4"/>
  <c r="P95" i="4"/>
  <c r="E92" i="4"/>
  <c r="G90" i="4"/>
  <c r="H90" i="4"/>
  <c r="I90" i="4"/>
  <c r="F90" i="4"/>
  <c r="E90" i="4"/>
  <c r="N73" i="4"/>
  <c r="J73" i="4"/>
  <c r="N74" i="4"/>
  <c r="J74" i="4"/>
  <c r="N75" i="4"/>
  <c r="J75" i="4"/>
  <c r="N78" i="4"/>
  <c r="J78" i="4"/>
  <c r="N79" i="4"/>
  <c r="J79" i="4"/>
  <c r="N80" i="4"/>
  <c r="J80" i="4"/>
  <c r="N88" i="4"/>
  <c r="J88" i="4"/>
  <c r="N89" i="4"/>
  <c r="J89" i="4"/>
  <c r="N83" i="4"/>
  <c r="J83" i="4"/>
  <c r="N91" i="4"/>
  <c r="J91" i="4"/>
  <c r="N98" i="4"/>
  <c r="J98" i="4"/>
  <c r="N71" i="4"/>
  <c r="J71" i="4"/>
  <c r="E71" i="4"/>
  <c r="P71" i="4"/>
  <c r="N43" i="4"/>
  <c r="J43" i="4"/>
  <c r="N47" i="4"/>
  <c r="J47" i="4"/>
  <c r="N48" i="4"/>
  <c r="J48" i="4"/>
  <c r="N49" i="4"/>
  <c r="J49" i="4"/>
  <c r="N50" i="4"/>
  <c r="N38" i="4"/>
  <c r="J38" i="4"/>
  <c r="P38" i="4"/>
  <c r="N52" i="4"/>
  <c r="J52" i="4"/>
  <c r="N53" i="4"/>
  <c r="J53" i="4"/>
  <c r="N54" i="4"/>
  <c r="J54" i="4"/>
  <c r="N56" i="4"/>
  <c r="N57" i="4"/>
  <c r="J57" i="4"/>
  <c r="N58" i="4"/>
  <c r="J58" i="4"/>
  <c r="N63" i="4"/>
  <c r="J63" i="4"/>
  <c r="L82" i="4"/>
  <c r="L70" i="4"/>
  <c r="L64" i="4"/>
  <c r="M82" i="4"/>
  <c r="M70" i="4"/>
  <c r="M64" i="4"/>
  <c r="K82" i="4"/>
  <c r="K70" i="4"/>
  <c r="K64" i="4"/>
  <c r="E83" i="4"/>
  <c r="G82" i="4"/>
  <c r="G70" i="4"/>
  <c r="G64" i="4"/>
  <c r="H82" i="4"/>
  <c r="H70" i="4"/>
  <c r="H64" i="4"/>
  <c r="I82" i="4"/>
  <c r="I70" i="4"/>
  <c r="I64" i="4"/>
  <c r="F82" i="4"/>
  <c r="F70" i="4"/>
  <c r="F64" i="4"/>
  <c r="L25" i="4"/>
  <c r="M25" i="4"/>
  <c r="O25" i="4"/>
  <c r="O15" i="4"/>
  <c r="O14" i="4"/>
  <c r="K25" i="4"/>
  <c r="J25" i="4"/>
  <c r="I25" i="4"/>
  <c r="G25" i="4"/>
  <c r="H25" i="4"/>
  <c r="F25" i="4"/>
  <c r="E25" i="4"/>
  <c r="E27" i="4"/>
  <c r="E26" i="4"/>
  <c r="N35" i="4"/>
  <c r="J35" i="4"/>
  <c r="E35" i="4"/>
  <c r="P35" i="4"/>
  <c r="N20" i="4"/>
  <c r="J20" i="4"/>
  <c r="J19" i="4"/>
  <c r="N21" i="4"/>
  <c r="J21" i="4"/>
  <c r="N24" i="4"/>
  <c r="J24" i="4"/>
  <c r="N22" i="4"/>
  <c r="J22" i="4"/>
  <c r="P22" i="4"/>
  <c r="N29" i="4"/>
  <c r="J29" i="4"/>
  <c r="L33" i="4"/>
  <c r="M33" i="4"/>
  <c r="M15" i="4"/>
  <c r="M14" i="4"/>
  <c r="O33" i="4"/>
  <c r="G33" i="4"/>
  <c r="H33" i="4"/>
  <c r="I33" i="4"/>
  <c r="E34" i="4"/>
  <c r="P34" i="4"/>
  <c r="F33" i="4"/>
  <c r="E33" i="4"/>
  <c r="F178" i="4"/>
  <c r="F186" i="4"/>
  <c r="E186" i="4"/>
  <c r="P186" i="4"/>
  <c r="E203" i="4"/>
  <c r="F270" i="4"/>
  <c r="F251" i="4"/>
  <c r="F250" i="4"/>
  <c r="F289" i="4"/>
  <c r="F218" i="4"/>
  <c r="F220" i="4"/>
  <c r="F213" i="4"/>
  <c r="F168" i="4"/>
  <c r="F165" i="4"/>
  <c r="F134" i="4"/>
  <c r="E134" i="4"/>
  <c r="P134" i="4"/>
  <c r="F129" i="4"/>
  <c r="F171" i="4"/>
  <c r="F196" i="4"/>
  <c r="F193" i="4"/>
  <c r="F192" i="4"/>
  <c r="F17" i="4"/>
  <c r="F19" i="4"/>
  <c r="E201" i="4"/>
  <c r="E202" i="4"/>
  <c r="E204" i="4"/>
  <c r="E200" i="4"/>
  <c r="E199" i="4"/>
  <c r="E252" i="4"/>
  <c r="E253" i="4"/>
  <c r="P253" i="4"/>
  <c r="N253" i="4"/>
  <c r="J253" i="4"/>
  <c r="E254" i="4"/>
  <c r="E255" i="4"/>
  <c r="E256" i="4"/>
  <c r="E257" i="4"/>
  <c r="P258" i="4"/>
  <c r="E269" i="4"/>
  <c r="E268" i="4"/>
  <c r="E271" i="4"/>
  <c r="E270" i="4"/>
  <c r="E272" i="4"/>
  <c r="E262" i="4"/>
  <c r="E274" i="4"/>
  <c r="E281" i="4"/>
  <c r="E263" i="4"/>
  <c r="E264" i="4"/>
  <c r="P264" i="4"/>
  <c r="E227" i="4"/>
  <c r="P227" i="4"/>
  <c r="E237" i="4"/>
  <c r="E235" i="4"/>
  <c r="P235" i="4"/>
  <c r="E249" i="4"/>
  <c r="P249" i="4"/>
  <c r="E238" i="4"/>
  <c r="P238" i="4"/>
  <c r="E74" i="4"/>
  <c r="E77" i="4"/>
  <c r="E79" i="4"/>
  <c r="E88" i="4"/>
  <c r="E286" i="4"/>
  <c r="E288" i="4"/>
  <c r="I289" i="4"/>
  <c r="I218" i="4"/>
  <c r="E210" i="4"/>
  <c r="P210" i="4"/>
  <c r="I213" i="4"/>
  <c r="E213" i="4"/>
  <c r="E45" i="4"/>
  <c r="P45" i="4"/>
  <c r="E43" i="4"/>
  <c r="P43" i="4"/>
  <c r="E57" i="4"/>
  <c r="P57" i="4"/>
  <c r="E49" i="4"/>
  <c r="E52" i="4"/>
  <c r="E56" i="4"/>
  <c r="E58" i="4"/>
  <c r="P58" i="4"/>
  <c r="E63" i="4"/>
  <c r="I129" i="4"/>
  <c r="I111" i="4"/>
  <c r="I134" i="4"/>
  <c r="I168" i="4"/>
  <c r="E168" i="4"/>
  <c r="P168" i="4"/>
  <c r="I171" i="4"/>
  <c r="E171" i="4"/>
  <c r="P171" i="4"/>
  <c r="I165" i="4"/>
  <c r="I176" i="4"/>
  <c r="E176" i="4"/>
  <c r="E194" i="4"/>
  <c r="E197" i="4"/>
  <c r="P197" i="4"/>
  <c r="E16" i="4"/>
  <c r="E29" i="4"/>
  <c r="P29" i="4"/>
  <c r="E28" i="4"/>
  <c r="I17" i="4"/>
  <c r="I15" i="4"/>
  <c r="I14" i="4"/>
  <c r="I19" i="4"/>
  <c r="E19" i="4"/>
  <c r="P19" i="4"/>
  <c r="E21" i="4"/>
  <c r="E24" i="4"/>
  <c r="P24" i="4"/>
  <c r="E22" i="4"/>
  <c r="E30" i="4"/>
  <c r="P30" i="4"/>
  <c r="R306" i="4"/>
  <c r="J112" i="4"/>
  <c r="J114" i="4"/>
  <c r="J116" i="4"/>
  <c r="J113" i="4"/>
  <c r="J130" i="4"/>
  <c r="J131" i="4"/>
  <c r="J129" i="4"/>
  <c r="J132" i="4"/>
  <c r="J133" i="4"/>
  <c r="K134" i="4"/>
  <c r="N134" i="4"/>
  <c r="J134" i="4"/>
  <c r="J153" i="4"/>
  <c r="J179" i="4"/>
  <c r="J178" i="4"/>
  <c r="K168" i="4"/>
  <c r="N169" i="4"/>
  <c r="N168" i="4"/>
  <c r="K171" i="4"/>
  <c r="J171" i="4"/>
  <c r="N171" i="4"/>
  <c r="J173" i="4"/>
  <c r="J174" i="4"/>
  <c r="K165" i="4"/>
  <c r="N166" i="4"/>
  <c r="N165" i="4"/>
  <c r="J167" i="4"/>
  <c r="E167" i="4"/>
  <c r="P167" i="4"/>
  <c r="K176" i="4"/>
  <c r="N176" i="4"/>
  <c r="J176" i="4"/>
  <c r="P176" i="4"/>
  <c r="J180" i="4"/>
  <c r="N252" i="4"/>
  <c r="J252" i="4"/>
  <c r="N254" i="4"/>
  <c r="J254" i="4"/>
  <c r="N255" i="4"/>
  <c r="J255" i="4"/>
  <c r="N257" i="4"/>
  <c r="J257" i="4"/>
  <c r="P257" i="4"/>
  <c r="N271" i="4"/>
  <c r="J271" i="4"/>
  <c r="N273" i="4"/>
  <c r="N262" i="4"/>
  <c r="J262" i="4"/>
  <c r="P262" i="4"/>
  <c r="N263" i="4"/>
  <c r="J263" i="4"/>
  <c r="P263" i="4"/>
  <c r="N256" i="4"/>
  <c r="J256" i="4"/>
  <c r="N269" i="4"/>
  <c r="J269" i="4"/>
  <c r="N261" i="4"/>
  <c r="J261" i="4"/>
  <c r="P261" i="4"/>
  <c r="N274" i="4"/>
  <c r="J274" i="4"/>
  <c r="P274" i="4"/>
  <c r="J281" i="4"/>
  <c r="P281" i="4"/>
  <c r="N201" i="4"/>
  <c r="J201" i="4"/>
  <c r="N204" i="4"/>
  <c r="J204" i="4"/>
  <c r="N200" i="4"/>
  <c r="J200" i="4"/>
  <c r="N202" i="4"/>
  <c r="N203" i="4"/>
  <c r="J203" i="4"/>
  <c r="P203" i="4"/>
  <c r="N286" i="4"/>
  <c r="N287" i="4"/>
  <c r="J287" i="4"/>
  <c r="P287" i="4"/>
  <c r="N288" i="4"/>
  <c r="J288" i="4"/>
  <c r="P288" i="4"/>
  <c r="N290" i="4"/>
  <c r="N210" i="4"/>
  <c r="J210" i="4"/>
  <c r="K213" i="4"/>
  <c r="N194" i="4"/>
  <c r="N193" i="4"/>
  <c r="N192" i="4"/>
  <c r="J196" i="4"/>
  <c r="N298" i="4"/>
  <c r="N297" i="4"/>
  <c r="N16" i="4"/>
  <c r="J16" i="4"/>
  <c r="N28" i="4"/>
  <c r="J28" i="4"/>
  <c r="P28" i="4"/>
  <c r="K17" i="4"/>
  <c r="N18" i="4"/>
  <c r="J300" i="4"/>
  <c r="P300" i="4"/>
  <c r="P302" i="4"/>
  <c r="G196" i="4"/>
  <c r="G193" i="4"/>
  <c r="G192" i="4"/>
  <c r="H196" i="4"/>
  <c r="H193" i="4"/>
  <c r="H192" i="4"/>
  <c r="I196" i="4"/>
  <c r="I193" i="4"/>
  <c r="I192" i="4"/>
  <c r="K196" i="4"/>
  <c r="K193" i="4"/>
  <c r="K192" i="4"/>
  <c r="L196" i="4"/>
  <c r="L193" i="4"/>
  <c r="L192" i="4"/>
  <c r="M196" i="4"/>
  <c r="M193" i="4"/>
  <c r="M192" i="4"/>
  <c r="N196" i="4"/>
  <c r="O196" i="4"/>
  <c r="O17" i="4"/>
  <c r="O19" i="4"/>
  <c r="N19" i="4"/>
  <c r="O213" i="4"/>
  <c r="N213" i="4"/>
  <c r="O218" i="4"/>
  <c r="N218" i="4"/>
  <c r="O220" i="4"/>
  <c r="N220" i="4"/>
  <c r="E220" i="4"/>
  <c r="O129" i="4"/>
  <c r="O134" i="4"/>
  <c r="O168" i="4"/>
  <c r="O171" i="4"/>
  <c r="O176" i="4"/>
  <c r="O270" i="4"/>
  <c r="O272" i="4"/>
  <c r="N129" i="4"/>
  <c r="M17" i="4"/>
  <c r="M19" i="4"/>
  <c r="M213" i="4"/>
  <c r="M209" i="4"/>
  <c r="M208" i="4"/>
  <c r="M218" i="4"/>
  <c r="M220" i="4"/>
  <c r="M129" i="4"/>
  <c r="M134" i="4"/>
  <c r="M168" i="4"/>
  <c r="M171" i="4"/>
  <c r="M165" i="4"/>
  <c r="M176" i="4"/>
  <c r="M270" i="4"/>
  <c r="L17" i="4"/>
  <c r="L19" i="4"/>
  <c r="L213" i="4"/>
  <c r="L218" i="4"/>
  <c r="L209" i="4"/>
  <c r="L208" i="4"/>
  <c r="L220" i="4"/>
  <c r="L129" i="4"/>
  <c r="L134" i="4"/>
  <c r="L168" i="4"/>
  <c r="L171" i="4"/>
  <c r="L165" i="4"/>
  <c r="L176" i="4"/>
  <c r="L270" i="4"/>
  <c r="K19" i="4"/>
  <c r="K42" i="4"/>
  <c r="K36" i="4"/>
  <c r="K218" i="4"/>
  <c r="J218" i="4"/>
  <c r="P218" i="4"/>
  <c r="K220" i="4"/>
  <c r="J220" i="4"/>
  <c r="P220" i="4"/>
  <c r="K129" i="4"/>
  <c r="K270" i="4"/>
  <c r="K251" i="4"/>
  <c r="K250" i="4"/>
  <c r="I220" i="4"/>
  <c r="I198" i="4"/>
  <c r="I270" i="4"/>
  <c r="H17" i="4"/>
  <c r="H19" i="4"/>
  <c r="H213" i="4"/>
  <c r="H209" i="4"/>
  <c r="H208" i="4"/>
  <c r="H129" i="4"/>
  <c r="H134" i="4"/>
  <c r="H171" i="4"/>
  <c r="H176" i="4"/>
  <c r="H289" i="4"/>
  <c r="H270" i="4"/>
  <c r="G17" i="4"/>
  <c r="G19" i="4"/>
  <c r="G213" i="4"/>
  <c r="G218" i="4"/>
  <c r="G220" i="4"/>
  <c r="G129" i="4"/>
  <c r="G111" i="4"/>
  <c r="G109" i="4"/>
  <c r="G15" i="4"/>
  <c r="G14" i="4"/>
  <c r="G209" i="4"/>
  <c r="G208" i="4"/>
  <c r="G226" i="4"/>
  <c r="G225" i="4"/>
  <c r="G134" i="4"/>
  <c r="G168" i="4"/>
  <c r="G171" i="4"/>
  <c r="G165" i="4"/>
  <c r="G176" i="4"/>
  <c r="G289" i="4"/>
  <c r="G270" i="4"/>
  <c r="G251" i="4"/>
  <c r="G250" i="4"/>
  <c r="E273" i="4"/>
  <c r="E180" i="4"/>
  <c r="E177" i="4"/>
  <c r="J177" i="4"/>
  <c r="P177" i="4"/>
  <c r="E166" i="4"/>
  <c r="E174" i="4"/>
  <c r="E173" i="4"/>
  <c r="E172" i="4"/>
  <c r="P172" i="4"/>
  <c r="J172" i="4"/>
  <c r="E170" i="4"/>
  <c r="J170" i="4"/>
  <c r="E169" i="4"/>
  <c r="E179" i="4"/>
  <c r="E178" i="4"/>
  <c r="P178" i="4"/>
  <c r="O178" i="4"/>
  <c r="N178" i="4"/>
  <c r="M178" i="4"/>
  <c r="L178" i="4"/>
  <c r="K178" i="4"/>
  <c r="I178" i="4"/>
  <c r="H178" i="4"/>
  <c r="G178" i="4"/>
  <c r="E154" i="4"/>
  <c r="J154" i="4"/>
  <c r="P154" i="4"/>
  <c r="E152" i="4"/>
  <c r="P152" i="4"/>
  <c r="J152" i="4"/>
  <c r="E151" i="4"/>
  <c r="J151" i="4"/>
  <c r="F150" i="4"/>
  <c r="E150" i="4"/>
  <c r="P150" i="4"/>
  <c r="J150" i="4"/>
  <c r="E149" i="4"/>
  <c r="J149" i="4"/>
  <c r="F148" i="4"/>
  <c r="E148" i="4"/>
  <c r="J148" i="4"/>
  <c r="P148" i="4"/>
  <c r="J147" i="4"/>
  <c r="P147" i="4"/>
  <c r="F146" i="4"/>
  <c r="E146" i="4"/>
  <c r="J146" i="4"/>
  <c r="E145" i="4"/>
  <c r="J145" i="4"/>
  <c r="F144" i="4"/>
  <c r="E144" i="4"/>
  <c r="P144" i="4"/>
  <c r="J144" i="4"/>
  <c r="E143" i="4"/>
  <c r="J143" i="4"/>
  <c r="F142" i="4"/>
  <c r="E142" i="4"/>
  <c r="P142" i="4"/>
  <c r="J142" i="4"/>
  <c r="E141" i="4"/>
  <c r="J141" i="4"/>
  <c r="F140" i="4"/>
  <c r="E140" i="4"/>
  <c r="J140" i="4"/>
  <c r="E139" i="4"/>
  <c r="J139" i="4"/>
  <c r="F138" i="4"/>
  <c r="E138" i="4"/>
  <c r="P138" i="4"/>
  <c r="J138" i="4"/>
  <c r="E137" i="4"/>
  <c r="J137" i="4"/>
  <c r="F136" i="4"/>
  <c r="E136" i="4"/>
  <c r="P136" i="4"/>
  <c r="J136" i="4"/>
  <c r="E135" i="4"/>
  <c r="P135" i="4"/>
  <c r="J135" i="4"/>
  <c r="E133" i="4"/>
  <c r="P133" i="4"/>
  <c r="E132" i="4"/>
  <c r="P132" i="4"/>
  <c r="E131" i="4"/>
  <c r="P131" i="4"/>
  <c r="E130" i="4"/>
  <c r="P130" i="4"/>
  <c r="F128" i="4"/>
  <c r="I128" i="4"/>
  <c r="E128" i="4"/>
  <c r="P128" i="4"/>
  <c r="K128" i="4"/>
  <c r="N128" i="4"/>
  <c r="J128" i="4"/>
  <c r="O128" i="4"/>
  <c r="M128" i="4"/>
  <c r="L128" i="4"/>
  <c r="H128" i="4"/>
  <c r="G128" i="4"/>
  <c r="E127" i="4"/>
  <c r="J127" i="4"/>
  <c r="P127" i="4"/>
  <c r="F126" i="4"/>
  <c r="E126" i="4"/>
  <c r="P126" i="4"/>
  <c r="J126" i="4"/>
  <c r="E125" i="4"/>
  <c r="P125" i="4"/>
  <c r="J125" i="4"/>
  <c r="F124" i="4"/>
  <c r="E124" i="4"/>
  <c r="P124" i="4"/>
  <c r="J124" i="4"/>
  <c r="E123" i="4"/>
  <c r="J123" i="4"/>
  <c r="P123" i="4"/>
  <c r="F122" i="4"/>
  <c r="E122" i="4"/>
  <c r="J122" i="4"/>
  <c r="E121" i="4"/>
  <c r="P121" i="4"/>
  <c r="J121" i="4"/>
  <c r="E119" i="4"/>
  <c r="P119" i="4"/>
  <c r="E118" i="4"/>
  <c r="P118" i="4"/>
  <c r="F117" i="4"/>
  <c r="E117" i="4"/>
  <c r="J117" i="4"/>
  <c r="P117" i="4"/>
  <c r="E116" i="4"/>
  <c r="P116" i="4"/>
  <c r="J115" i="4"/>
  <c r="E114" i="4"/>
  <c r="P114" i="4"/>
  <c r="E185" i="4"/>
  <c r="P185" i="4"/>
  <c r="E112" i="4"/>
  <c r="P112" i="4"/>
  <c r="E101" i="4"/>
  <c r="E91" i="4"/>
  <c r="P91" i="4"/>
  <c r="E89" i="4"/>
  <c r="E80" i="4"/>
  <c r="P80" i="4"/>
  <c r="E78" i="4"/>
  <c r="P81" i="4"/>
  <c r="E75" i="4"/>
  <c r="E73" i="4"/>
  <c r="O65" i="4"/>
  <c r="M65" i="4"/>
  <c r="L65" i="4"/>
  <c r="K65" i="4"/>
  <c r="E215" i="4"/>
  <c r="E214" i="4"/>
  <c r="P214" i="4"/>
  <c r="E212" i="4"/>
  <c r="E54" i="4"/>
  <c r="E40" i="4"/>
  <c r="E53" i="4"/>
  <c r="E50" i="4"/>
  <c r="E48" i="4"/>
  <c r="P48" i="4"/>
  <c r="E47" i="4"/>
  <c r="P47" i="4"/>
  <c r="K37" i="4"/>
  <c r="J37" i="4"/>
  <c r="P37" i="4"/>
  <c r="M37" i="4"/>
  <c r="L37" i="4"/>
  <c r="H37" i="4"/>
  <c r="E20" i="4"/>
  <c r="E18" i="4"/>
  <c r="J33" i="4"/>
  <c r="P195" i="4"/>
  <c r="O193" i="4"/>
  <c r="O192" i="4"/>
  <c r="E211" i="4"/>
  <c r="E113" i="4"/>
  <c r="N268" i="4"/>
  <c r="P191" i="4"/>
  <c r="J26" i="4"/>
  <c r="N270" i="4"/>
  <c r="J169" i="4"/>
  <c r="E196" i="4"/>
  <c r="P196" i="4"/>
  <c r="J286" i="4"/>
  <c r="N272" i="4"/>
  <c r="J272" i="4"/>
  <c r="P272" i="4"/>
  <c r="J273" i="4"/>
  <c r="P273" i="4"/>
  <c r="E193" i="4"/>
  <c r="E192" i="4"/>
  <c r="F153" i="4"/>
  <c r="J194" i="4"/>
  <c r="J193" i="4"/>
  <c r="J192" i="4"/>
  <c r="P192" i="4"/>
  <c r="J290" i="4"/>
  <c r="P290" i="4"/>
  <c r="K15" i="4"/>
  <c r="K14" i="4"/>
  <c r="N90" i="4"/>
  <c r="J90" i="4"/>
  <c r="N205" i="4"/>
  <c r="J205" i="4"/>
  <c r="O199" i="4"/>
  <c r="O198" i="4"/>
  <c r="J76" i="4"/>
  <c r="P76" i="4"/>
  <c r="E153" i="4"/>
  <c r="P153" i="4"/>
  <c r="J298" i="4"/>
  <c r="J297" i="4"/>
  <c r="J296" i="4"/>
  <c r="J166" i="4"/>
  <c r="P166" i="4"/>
  <c r="F15" i="4"/>
  <c r="F14" i="4"/>
  <c r="E17" i="4"/>
  <c r="L15" i="4"/>
  <c r="L14" i="4"/>
  <c r="K226" i="4"/>
  <c r="K225" i="4"/>
  <c r="P295" i="4"/>
  <c r="P23" i="4"/>
  <c r="N296" i="4"/>
  <c r="J165" i="4"/>
  <c r="J168" i="4"/>
  <c r="I209" i="4"/>
  <c r="I208" i="4"/>
  <c r="E82" i="4"/>
  <c r="P179" i="4"/>
  <c r="J27" i="4"/>
  <c r="N39" i="4"/>
  <c r="J39" i="4"/>
  <c r="P39" i="4"/>
  <c r="E165" i="4"/>
  <c r="P165" i="4"/>
  <c r="E218" i="4"/>
  <c r="E289" i="4"/>
  <c r="O209" i="4"/>
  <c r="O208" i="4"/>
  <c r="E222" i="4"/>
  <c r="N15" i="4"/>
  <c r="N14" i="4"/>
  <c r="F226" i="4"/>
  <c r="F225" i="4"/>
  <c r="J81" i="4"/>
  <c r="P298" i="4"/>
  <c r="P297" i="4"/>
  <c r="N41" i="4"/>
  <c r="O42" i="4"/>
  <c r="O36" i="4"/>
  <c r="N61" i="4"/>
  <c r="J61" i="4"/>
  <c r="E205" i="4"/>
  <c r="P205" i="4"/>
  <c r="E297" i="4"/>
  <c r="E296" i="4"/>
  <c r="P296" i="4"/>
  <c r="E129" i="4"/>
  <c r="F111" i="4"/>
  <c r="F109" i="4"/>
  <c r="F209" i="4"/>
  <c r="F208" i="4"/>
  <c r="P145" i="4"/>
  <c r="P180" i="4"/>
  <c r="P139" i="4"/>
  <c r="P173" i="4"/>
  <c r="J56" i="4"/>
  <c r="P56" i="4"/>
  <c r="J223" i="4"/>
  <c r="J222" i="4"/>
  <c r="P222" i="4"/>
  <c r="P252" i="4"/>
  <c r="P215" i="4"/>
  <c r="P122" i="4"/>
  <c r="P143" i="4"/>
  <c r="P115" i="4"/>
  <c r="P120" i="4"/>
  <c r="P74" i="4"/>
  <c r="P27" i="4"/>
  <c r="P245" i="4"/>
  <c r="P216" i="4"/>
  <c r="P232" i="4"/>
  <c r="P21" i="4"/>
  <c r="P85" i="4"/>
  <c r="P62" i="4"/>
  <c r="J103" i="4"/>
  <c r="P103" i="4"/>
  <c r="P63" i="4"/>
  <c r="P73" i="4"/>
  <c r="P86" i="4"/>
  <c r="N103" i="4"/>
  <c r="P54" i="4"/>
  <c r="P49" i="4"/>
  <c r="P52" i="4"/>
  <c r="P102" i="4"/>
  <c r="N17" i="4"/>
  <c r="J17" i="4"/>
  <c r="P17" i="4"/>
  <c r="J18" i="4"/>
  <c r="P18" i="4"/>
  <c r="J202" i="4"/>
  <c r="N199" i="4"/>
  <c r="N198" i="4"/>
  <c r="P204" i="4"/>
  <c r="P83" i="4"/>
  <c r="P98" i="4"/>
  <c r="P277" i="4"/>
  <c r="J50" i="4"/>
  <c r="P50" i="4"/>
  <c r="N40" i="4"/>
  <c r="P259" i="4"/>
  <c r="P211" i="4"/>
  <c r="P20" i="4"/>
  <c r="P53" i="4"/>
  <c r="P174" i="4"/>
  <c r="P113" i="4"/>
  <c r="P77" i="4"/>
  <c r="P260" i="4"/>
  <c r="E226" i="4"/>
  <c r="E225" i="4"/>
  <c r="P75" i="4"/>
  <c r="P89" i="4"/>
  <c r="P137" i="4"/>
  <c r="P140" i="4"/>
  <c r="P141" i="4"/>
  <c r="P146" i="4"/>
  <c r="P149" i="4"/>
  <c r="P151" i="4"/>
  <c r="P169" i="4"/>
  <c r="P170" i="4"/>
  <c r="P255" i="4"/>
  <c r="P79" i="4"/>
  <c r="P254" i="4"/>
  <c r="P200" i="4"/>
  <c r="P26" i="4"/>
  <c r="P25" i="4"/>
  <c r="J65" i="4"/>
  <c r="P92" i="4"/>
  <c r="P267" i="4"/>
  <c r="P234" i="4"/>
  <c r="P231" i="4"/>
  <c r="P291" i="4"/>
  <c r="J289" i="4"/>
  <c r="P289" i="4"/>
  <c r="N289" i="4"/>
  <c r="P202" i="4"/>
  <c r="P88" i="4"/>
  <c r="P236" i="4"/>
  <c r="P46" i="4"/>
  <c r="P223" i="4"/>
  <c r="N65" i="4"/>
  <c r="P228" i="4"/>
  <c r="N42" i="4"/>
  <c r="N36" i="4"/>
  <c r="P212" i="4"/>
  <c r="P101" i="4"/>
  <c r="P237" i="4"/>
  <c r="P243" i="4"/>
  <c r="P265" i="4"/>
  <c r="P224" i="4"/>
  <c r="P183" i="4"/>
  <c r="J40" i="4"/>
  <c r="P61" i="4"/>
  <c r="P40" i="4"/>
  <c r="P129" i="4"/>
  <c r="P256" i="4"/>
  <c r="E209" i="4"/>
  <c r="E208" i="4"/>
  <c r="P33" i="4"/>
  <c r="E15" i="4"/>
  <c r="E14" i="4"/>
  <c r="G303" i="4"/>
  <c r="J213" i="4"/>
  <c r="J209" i="4"/>
  <c r="J208" i="4"/>
  <c r="N209" i="4"/>
  <c r="N208" i="4"/>
  <c r="J199" i="4"/>
  <c r="J198" i="4"/>
  <c r="P201" i="4"/>
  <c r="P269" i="4"/>
  <c r="P268" i="4"/>
  <c r="J268" i="4"/>
  <c r="J270" i="4"/>
  <c r="P270" i="4"/>
  <c r="P271" i="4"/>
  <c r="J111" i="4"/>
  <c r="J109" i="4"/>
  <c r="I109" i="4"/>
  <c r="E111" i="4"/>
  <c r="E198" i="4"/>
  <c r="P199" i="4"/>
  <c r="J285" i="4"/>
  <c r="J284" i="4"/>
  <c r="K209" i="4"/>
  <c r="K208" i="4"/>
  <c r="P194" i="4"/>
  <c r="P193" i="4"/>
  <c r="H111" i="4"/>
  <c r="H109" i="4"/>
  <c r="K111" i="4"/>
  <c r="K109" i="4"/>
  <c r="N111" i="4"/>
  <c r="N109" i="4"/>
  <c r="M251" i="4"/>
  <c r="M250" i="4"/>
  <c r="H251" i="4"/>
  <c r="H250" i="4"/>
  <c r="P59" i="4"/>
  <c r="P286" i="4"/>
  <c r="H15" i="4"/>
  <c r="H14" i="4"/>
  <c r="N285" i="4"/>
  <c r="N284" i="4"/>
  <c r="E251" i="4"/>
  <c r="E250" i="4"/>
  <c r="P90" i="4"/>
  <c r="M111" i="4"/>
  <c r="M109" i="4"/>
  <c r="M303" i="4"/>
  <c r="I251" i="4"/>
  <c r="I250" i="4"/>
  <c r="I303" i="4"/>
  <c r="N70" i="4"/>
  <c r="N64" i="4"/>
  <c r="L111" i="4"/>
  <c r="L109" i="4"/>
  <c r="L303" i="4"/>
  <c r="L251" i="4"/>
  <c r="L250" i="4"/>
  <c r="P66" i="4"/>
  <c r="P106" i="4"/>
  <c r="E110" i="4"/>
  <c r="P110" i="4"/>
  <c r="J82" i="4"/>
  <c r="P82" i="4"/>
  <c r="O111" i="4"/>
  <c r="O109" i="4"/>
  <c r="L226" i="4"/>
  <c r="L225" i="4"/>
  <c r="J72" i="4"/>
  <c r="E65" i="4"/>
  <c r="P65" i="4"/>
  <c r="P68" i="4"/>
  <c r="P276" i="4"/>
  <c r="E70" i="4"/>
  <c r="E64" i="4"/>
  <c r="P64" i="4"/>
  <c r="K303" i="4"/>
  <c r="P198" i="4"/>
  <c r="P213" i="4"/>
  <c r="P209" i="4"/>
  <c r="P208" i="4"/>
  <c r="J70" i="4"/>
  <c r="J64" i="4"/>
  <c r="P72" i="4"/>
  <c r="E109" i="4"/>
  <c r="P111" i="4"/>
  <c r="P109" i="4"/>
  <c r="P70" i="4"/>
  <c r="E285" i="4"/>
  <c r="E284" i="4"/>
  <c r="P284" i="4"/>
  <c r="P294" i="4"/>
  <c r="P285" i="4"/>
  <c r="F303" i="4"/>
  <c r="E42" i="4"/>
  <c r="E36" i="4"/>
  <c r="E303" i="4"/>
  <c r="P241" i="4"/>
  <c r="J15" i="4"/>
  <c r="J14" i="4"/>
  <c r="P16" i="4"/>
  <c r="P15" i="4"/>
  <c r="P14" i="4"/>
  <c r="J42" i="4"/>
  <c r="J36" i="4"/>
  <c r="P42" i="4"/>
  <c r="P36" i="4"/>
  <c r="O251" i="4"/>
  <c r="O250" i="4"/>
  <c r="J275" i="4"/>
  <c r="N251" i="4"/>
  <c r="N250" i="4"/>
  <c r="J229" i="4"/>
  <c r="N226" i="4"/>
  <c r="N225" i="4"/>
  <c r="N303" i="4"/>
  <c r="O226" i="4"/>
  <c r="O225" i="4"/>
  <c r="O303" i="4"/>
  <c r="J251" i="4"/>
  <c r="J250" i="4"/>
  <c r="P250" i="4"/>
  <c r="P275" i="4"/>
  <c r="P251" i="4"/>
  <c r="P229" i="4"/>
  <c r="P226" i="4"/>
  <c r="J226" i="4"/>
  <c r="J225" i="4"/>
  <c r="P225" i="4"/>
  <c r="P303" i="4"/>
  <c r="Q306" i="4"/>
  <c r="Q308" i="4"/>
  <c r="J303" i="4"/>
  <c r="Q303" i="4"/>
  <c r="R305" i="4"/>
</calcChain>
</file>

<file path=xl/sharedStrings.xml><?xml version="1.0" encoding="utf-8"?>
<sst xmlns="http://schemas.openxmlformats.org/spreadsheetml/2006/main" count="864" uniqueCount="596">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</sst>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view="pageBreakPreview" topLeftCell="A10" zoomScaleNormal="100" workbookViewId="0">
      <pane xSplit="4" ySplit="4" topLeftCell="M295" activePane="bottomRight" state="frozen"/>
      <selection activeCell="A10" sqref="A10"/>
      <selection pane="topRight" activeCell="E10" sqref="E10"/>
      <selection pane="bottomLeft" activeCell="A14" sqref="A14"/>
      <selection pane="bottomRight" activeCell="O280" sqref="O280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594</v>
      </c>
      <c r="O1" s="19"/>
      <c r="P1" s="19"/>
    </row>
    <row r="2" spans="1:16" ht="24" customHeight="1" x14ac:dyDescent="0.2">
      <c r="C2" s="3"/>
      <c r="M2" s="392" t="s">
        <v>105</v>
      </c>
      <c r="N2" s="392"/>
      <c r="O2" s="392"/>
      <c r="P2" s="392"/>
    </row>
    <row r="3" spans="1:16" x14ac:dyDescent="0.2">
      <c r="C3" s="4"/>
      <c r="M3" s="110" t="s">
        <v>595</v>
      </c>
      <c r="O3" s="109"/>
      <c r="P3" s="109"/>
    </row>
    <row r="4" spans="1:16" ht="38.25" customHeight="1" x14ac:dyDescent="0.2">
      <c r="C4" s="4"/>
      <c r="M4" s="392"/>
      <c r="N4" s="392"/>
      <c r="O4" s="392"/>
      <c r="P4" s="392"/>
    </row>
    <row r="5" spans="1:16" ht="17.25" x14ac:dyDescent="0.25">
      <c r="C5" s="393" t="s">
        <v>428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ht="17.25" x14ac:dyDescent="0.25"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4" t="s">
        <v>82</v>
      </c>
      <c r="B9" s="387" t="s">
        <v>10</v>
      </c>
      <c r="C9" s="388" t="s">
        <v>120</v>
      </c>
      <c r="D9" s="389" t="s">
        <v>83</v>
      </c>
      <c r="E9" s="391" t="s">
        <v>121</v>
      </c>
      <c r="F9" s="391"/>
      <c r="G9" s="391"/>
      <c r="H9" s="391"/>
      <c r="I9" s="391"/>
      <c r="J9" s="391" t="s">
        <v>122</v>
      </c>
      <c r="K9" s="391"/>
      <c r="L9" s="391"/>
      <c r="M9" s="391"/>
      <c r="N9" s="391"/>
      <c r="O9" s="391"/>
      <c r="P9" s="394" t="s">
        <v>123</v>
      </c>
    </row>
    <row r="10" spans="1:16" ht="13.5" thickBot="1" x14ac:dyDescent="0.25">
      <c r="A10" s="385"/>
      <c r="B10" s="387"/>
      <c r="C10" s="388"/>
      <c r="D10" s="389"/>
      <c r="E10" s="382" t="s">
        <v>124</v>
      </c>
      <c r="F10" s="383" t="s">
        <v>125</v>
      </c>
      <c r="G10" s="382" t="s">
        <v>126</v>
      </c>
      <c r="H10" s="382"/>
      <c r="I10" s="382" t="s">
        <v>127</v>
      </c>
      <c r="J10" s="390" t="s">
        <v>128</v>
      </c>
      <c r="K10" s="382" t="s">
        <v>125</v>
      </c>
      <c r="L10" s="382" t="s">
        <v>126</v>
      </c>
      <c r="M10" s="382"/>
      <c r="N10" s="382" t="s">
        <v>127</v>
      </c>
      <c r="O10" s="20" t="s">
        <v>126</v>
      </c>
      <c r="P10" s="394"/>
    </row>
    <row r="11" spans="1:16" ht="13.5" thickBot="1" x14ac:dyDescent="0.25">
      <c r="A11" s="385"/>
      <c r="B11" s="387"/>
      <c r="C11" s="388"/>
      <c r="D11" s="389"/>
      <c r="E11" s="382"/>
      <c r="F11" s="383"/>
      <c r="G11" s="382" t="s">
        <v>129</v>
      </c>
      <c r="H11" s="382" t="s">
        <v>130</v>
      </c>
      <c r="I11" s="382"/>
      <c r="J11" s="390"/>
      <c r="K11" s="382"/>
      <c r="L11" s="382" t="s">
        <v>129</v>
      </c>
      <c r="M11" s="382" t="s">
        <v>130</v>
      </c>
      <c r="N11" s="382"/>
      <c r="O11" s="390" t="s">
        <v>131</v>
      </c>
      <c r="P11" s="394"/>
    </row>
    <row r="12" spans="1:16" ht="22.5" customHeight="1" x14ac:dyDescent="0.2">
      <c r="A12" s="386"/>
      <c r="B12" s="387"/>
      <c r="C12" s="388"/>
      <c r="D12" s="389"/>
      <c r="E12" s="382"/>
      <c r="F12" s="383"/>
      <c r="G12" s="382"/>
      <c r="H12" s="382"/>
      <c r="I12" s="382"/>
      <c r="J12" s="390"/>
      <c r="K12" s="382"/>
      <c r="L12" s="382"/>
      <c r="M12" s="382"/>
      <c r="N12" s="382"/>
      <c r="O12" s="390"/>
      <c r="P12" s="394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572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33385554</v>
      </c>
      <c r="F14" s="8">
        <f t="shared" ref="F14:P14" si="0">F15</f>
        <v>33385554</v>
      </c>
      <c r="G14" s="8">
        <f t="shared" si="0"/>
        <v>21573000</v>
      </c>
      <c r="H14" s="8">
        <f t="shared" si="0"/>
        <v>1014700</v>
      </c>
      <c r="I14" s="8">
        <f t="shared" si="0"/>
        <v>0</v>
      </c>
      <c r="J14" s="8">
        <f>J15</f>
        <v>6822602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5904491</v>
      </c>
      <c r="O14" s="8">
        <f t="shared" si="0"/>
        <v>5758852</v>
      </c>
      <c r="P14" s="8">
        <f t="shared" si="0"/>
        <v>40208156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33385554</v>
      </c>
      <c r="F15" s="48">
        <f>F16+F17+F35+F19+F21+F24+F22+F29+F30+F33+F25+F28</f>
        <v>33385554</v>
      </c>
      <c r="G15" s="48">
        <f>G16+G17+G35+G19+G21+G24+G22+G29+G30+G33+G25+G28</f>
        <v>21573000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6822602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5904491</v>
      </c>
      <c r="O15" s="48">
        <f>O16+O25+O31+O33+O29+O23</f>
        <v>5758852</v>
      </c>
      <c r="P15" s="48">
        <f>P16+P17+P35+P19+P21+P23+P24+P22+P29+P30+P33+P25+P28+P31</f>
        <v>40208156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29652400</v>
      </c>
      <c r="F16" s="15">
        <v>29652400</v>
      </c>
      <c r="G16" s="15">
        <v>21573000</v>
      </c>
      <c r="H16" s="236">
        <v>1014700</v>
      </c>
      <c r="I16" s="15"/>
      <c r="J16" s="15">
        <f>K16+N16</f>
        <v>5105000</v>
      </c>
      <c r="K16" s="15"/>
      <c r="L16" s="15"/>
      <c r="M16" s="15"/>
      <c r="N16" s="15">
        <f>O16</f>
        <v>5105000</v>
      </c>
      <c r="O16" s="15">
        <v>5105000</v>
      </c>
      <c r="P16" s="14">
        <f>E16+J16</f>
        <v>34757400</v>
      </c>
    </row>
    <row r="17" spans="1:17" x14ac:dyDescent="0.2">
      <c r="A17" s="250" t="s">
        <v>482</v>
      </c>
      <c r="B17" s="12" t="s">
        <v>452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483</v>
      </c>
      <c r="B18" s="82" t="s">
        <v>454</v>
      </c>
      <c r="C18" s="82" t="s">
        <v>135</v>
      </c>
      <c r="D18" s="85" t="s">
        <v>479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545</v>
      </c>
      <c r="B23" s="31" t="s">
        <v>195</v>
      </c>
      <c r="C23" s="307" t="s">
        <v>139</v>
      </c>
      <c r="D23" s="62" t="s">
        <v>546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419</v>
      </c>
      <c r="B24" s="31" t="s">
        <v>418</v>
      </c>
      <c r="C24" s="31" t="s">
        <v>139</v>
      </c>
      <c r="D24" s="62" t="s">
        <v>420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432</v>
      </c>
      <c r="B26" s="82" t="s">
        <v>431</v>
      </c>
      <c r="C26" s="82" t="s">
        <v>139</v>
      </c>
      <c r="D26" s="71" t="s">
        <v>473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433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521</v>
      </c>
      <c r="B31" s="31" t="s">
        <v>522</v>
      </c>
      <c r="C31" s="31"/>
      <c r="D31" s="63" t="s">
        <v>525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523</v>
      </c>
      <c r="B32" s="166" t="s">
        <v>524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526</v>
      </c>
      <c r="B33" s="12" t="s">
        <v>527</v>
      </c>
      <c r="C33" s="12" t="s">
        <v>391</v>
      </c>
      <c r="D33" s="59" t="s">
        <v>528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472</v>
      </c>
      <c r="B35" s="31" t="s">
        <v>430</v>
      </c>
      <c r="C35" s="12" t="s">
        <v>137</v>
      </c>
      <c r="D35" s="60" t="s">
        <v>429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353944104</v>
      </c>
      <c r="F36" s="10">
        <f t="shared" ref="F36:P36" si="9">F42</f>
        <v>353944104</v>
      </c>
      <c r="G36" s="10">
        <f t="shared" si="9"/>
        <v>239113985</v>
      </c>
      <c r="H36" s="10">
        <f t="shared" si="9"/>
        <v>33678900</v>
      </c>
      <c r="I36" s="10"/>
      <c r="J36" s="10">
        <f t="shared" si="9"/>
        <v>34155016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13766916</v>
      </c>
      <c r="O36" s="10">
        <f t="shared" si="9"/>
        <v>13638716</v>
      </c>
      <c r="P36" s="10">
        <f t="shared" si="9"/>
        <v>388099120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111415700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519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535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556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567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353944104</v>
      </c>
      <c r="F42" s="326">
        <f>F43+F44+F45+F49+F52+F55+F56+F57+F58+F59+F63</f>
        <v>353944104</v>
      </c>
      <c r="G42" s="326">
        <f>G43+G44+G45+G49+G52+G55+G56+G57+G58+G59+G63</f>
        <v>239113985</v>
      </c>
      <c r="H42" s="326">
        <f>H43+H44+H45+H49+H52+H55+H56+H57+H58+H59+H63</f>
        <v>33678900</v>
      </c>
      <c r="I42" s="10"/>
      <c r="J42" s="10">
        <f t="shared" ref="J42:P42" si="12">J43+J44+J45+J49+J52+J55+J56+J57+J58+J59+J63</f>
        <v>34155016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13766916</v>
      </c>
      <c r="O42" s="10">
        <f t="shared" si="12"/>
        <v>13638716</v>
      </c>
      <c r="P42" s="10">
        <f t="shared" si="12"/>
        <v>388099120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1103300</v>
      </c>
      <c r="F43" s="13">
        <v>1103300</v>
      </c>
      <c r="G43" s="13">
        <v>829000</v>
      </c>
      <c r="H43" s="13">
        <v>74900</v>
      </c>
      <c r="I43" s="13"/>
      <c r="J43" s="15">
        <f t="shared" ref="J43:J63" si="14">K43+N43</f>
        <v>0</v>
      </c>
      <c r="K43" s="13"/>
      <c r="L43" s="13"/>
      <c r="M43" s="13"/>
      <c r="N43" s="13">
        <f>O43</f>
        <v>0</v>
      </c>
      <c r="O43" s="13"/>
      <c r="P43" s="14">
        <f t="shared" si="4"/>
        <v>1103300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122150800</v>
      </c>
      <c r="F44" s="13">
        <v>122150800</v>
      </c>
      <c r="G44" s="13">
        <v>79560700</v>
      </c>
      <c r="H44" s="13">
        <v>13320700</v>
      </c>
      <c r="I44" s="13"/>
      <c r="J44" s="15">
        <f t="shared" si="14"/>
        <v>19470300</v>
      </c>
      <c r="K44" s="13">
        <v>16762300</v>
      </c>
      <c r="L44" s="13">
        <v>63000</v>
      </c>
      <c r="M44" s="13">
        <v>8500</v>
      </c>
      <c r="N44" s="13">
        <f>O44</f>
        <v>2708000</v>
      </c>
      <c r="O44" s="13">
        <v>2708000</v>
      </c>
      <c r="P44" s="14">
        <f t="shared" si="4"/>
        <v>141621100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202226429</v>
      </c>
      <c r="F45" s="13">
        <v>202226429</v>
      </c>
      <c r="G45" s="13">
        <v>139551370</v>
      </c>
      <c r="H45" s="13">
        <v>17435000</v>
      </c>
      <c r="I45" s="13"/>
      <c r="J45" s="15">
        <f t="shared" si="14"/>
        <v>12625171</v>
      </c>
      <c r="K45" s="13">
        <v>2974400</v>
      </c>
      <c r="L45" s="13">
        <v>758000</v>
      </c>
      <c r="M45" s="13">
        <v>888600</v>
      </c>
      <c r="N45" s="13">
        <f>O45+110000</f>
        <v>9650771</v>
      </c>
      <c r="O45" s="13">
        <v>9540771</v>
      </c>
      <c r="P45" s="14">
        <f t="shared" si="4"/>
        <v>214851600</v>
      </c>
    </row>
    <row r="46" spans="1:17" ht="38.25" x14ac:dyDescent="0.2">
      <c r="A46" s="250"/>
      <c r="B46" s="30"/>
      <c r="C46" s="30"/>
      <c r="D46" s="277" t="s">
        <v>567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135298600</v>
      </c>
      <c r="F47" s="91">
        <v>135298600</v>
      </c>
      <c r="G47" s="91">
        <v>110903900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135298600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519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535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1941725</v>
      </c>
      <c r="F52" s="13">
        <v>1941725</v>
      </c>
      <c r="G52" s="13">
        <v>1434715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1941725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670700</v>
      </c>
      <c r="F53" s="13">
        <v>670700</v>
      </c>
      <c r="G53" s="13">
        <v>511800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670700</v>
      </c>
    </row>
    <row r="54" spans="1:17" s="84" customFormat="1" ht="38.25" x14ac:dyDescent="0.2">
      <c r="A54" s="251"/>
      <c r="B54" s="96"/>
      <c r="C54" s="96"/>
      <c r="D54" s="102" t="s">
        <v>556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17959900</v>
      </c>
      <c r="F55" s="13">
        <v>17959900</v>
      </c>
      <c r="G55" s="13">
        <v>11916000</v>
      </c>
      <c r="H55" s="13">
        <v>2233700</v>
      </c>
      <c r="I55" s="13"/>
      <c r="J55" s="15">
        <f t="shared" si="14"/>
        <v>1815600</v>
      </c>
      <c r="K55" s="13">
        <v>651400</v>
      </c>
      <c r="L55" s="13">
        <v>150200</v>
      </c>
      <c r="M55" s="13">
        <v>63500</v>
      </c>
      <c r="N55" s="13">
        <f>O55+18200</f>
        <v>1164200</v>
      </c>
      <c r="O55" s="13">
        <v>1146000</v>
      </c>
      <c r="P55" s="14">
        <f t="shared" si="4"/>
        <v>19775500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2812200</v>
      </c>
      <c r="F56" s="13">
        <v>2812200</v>
      </c>
      <c r="G56" s="13">
        <v>1996000</v>
      </c>
      <c r="H56" s="13">
        <v>230400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2912200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5749750</v>
      </c>
      <c r="F59" s="13">
        <f>F60+F62</f>
        <v>5749750</v>
      </c>
      <c r="G59" s="13">
        <f>G60+G62</f>
        <v>3826200</v>
      </c>
      <c r="H59" s="13">
        <f>H60+H62</f>
        <v>384200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5893695</v>
      </c>
    </row>
    <row r="60" spans="1:17" s="84" customFormat="1" x14ac:dyDescent="0.2">
      <c r="A60" s="256" t="s">
        <v>436</v>
      </c>
      <c r="B60" s="182" t="s">
        <v>434</v>
      </c>
      <c r="C60" s="182" t="s">
        <v>152</v>
      </c>
      <c r="D60" s="183" t="s">
        <v>438</v>
      </c>
      <c r="E60" s="103">
        <f t="shared" si="13"/>
        <v>5586400</v>
      </c>
      <c r="F60" s="91">
        <v>5586400</v>
      </c>
      <c r="G60" s="91">
        <v>3826200</v>
      </c>
      <c r="H60" s="91">
        <v>384200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5730345</v>
      </c>
    </row>
    <row r="61" spans="1:17" s="84" customFormat="1" ht="38.25" x14ac:dyDescent="0.2">
      <c r="A61" s="256"/>
      <c r="B61" s="182"/>
      <c r="C61" s="182"/>
      <c r="D61" s="183" t="s">
        <v>556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437</v>
      </c>
      <c r="B62" s="182" t="s">
        <v>435</v>
      </c>
      <c r="C62" s="182" t="s">
        <v>152</v>
      </c>
      <c r="D62" s="183" t="s">
        <v>439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474</v>
      </c>
      <c r="B63" s="206" t="s">
        <v>24</v>
      </c>
      <c r="C63" s="206" t="s">
        <v>152</v>
      </c>
      <c r="D63" s="181" t="s">
        <v>475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210521705</v>
      </c>
      <c r="F64" s="10">
        <f t="shared" ref="F64:O64" si="16">F70</f>
        <v>210521705</v>
      </c>
      <c r="G64" s="10">
        <f t="shared" si="16"/>
        <v>909100</v>
      </c>
      <c r="H64" s="10">
        <f t="shared" si="16"/>
        <v>17700</v>
      </c>
      <c r="I64" s="10">
        <f t="shared" si="16"/>
        <v>0</v>
      </c>
      <c r="J64" s="10">
        <f t="shared" si="16"/>
        <v>15383095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11316395</v>
      </c>
      <c r="O64" s="10">
        <f t="shared" si="16"/>
        <v>11294395</v>
      </c>
      <c r="P64" s="14">
        <f t="shared" si="4"/>
        <v>225904800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134956900</v>
      </c>
      <c r="F65" s="101">
        <f>F73+F78+F86</f>
        <v>134956900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134956900</v>
      </c>
    </row>
    <row r="66" spans="1:16" s="84" customFormat="1" ht="25.5" x14ac:dyDescent="0.2">
      <c r="A66" s="251"/>
      <c r="B66" s="346"/>
      <c r="C66" s="329"/>
      <c r="D66" s="277" t="s">
        <v>520</v>
      </c>
      <c r="E66" s="324">
        <f>F66+I66</f>
        <v>2276674</v>
      </c>
      <c r="F66" s="336">
        <f>F75+F87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536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539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566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O107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SUM(E72+E71+E74+E77+E79+E88+E82+E98+E90+E103+E108)</f>
        <v>210521705</v>
      </c>
      <c r="F70" s="331">
        <f t="shared" ref="F70:O70" si="19">SUM(F72+F71+F74+F77+F79+F88+F82+F98+F90+F103+F108)</f>
        <v>210521705</v>
      </c>
      <c r="G70" s="331">
        <f t="shared" si="19"/>
        <v>909100</v>
      </c>
      <c r="H70" s="331">
        <f t="shared" si="19"/>
        <v>17700</v>
      </c>
      <c r="I70" s="331">
        <f t="shared" si="19"/>
        <v>0</v>
      </c>
      <c r="J70" s="331">
        <f t="shared" si="19"/>
        <v>15383095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11316395</v>
      </c>
      <c r="O70" s="331">
        <f t="shared" si="19"/>
        <v>11294395</v>
      </c>
      <c r="P70" s="14">
        <f t="shared" si="4"/>
        <v>225904800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1274900</v>
      </c>
      <c r="F71" s="13">
        <v>1274900</v>
      </c>
      <c r="G71" s="13">
        <v>909100</v>
      </c>
      <c r="H71" s="13">
        <v>17700</v>
      </c>
      <c r="I71" s="13"/>
      <c r="J71" s="15">
        <f t="shared" ref="J71:J107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1274900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127205266</v>
      </c>
      <c r="F72" s="13">
        <v>127205266</v>
      </c>
      <c r="G72" s="13"/>
      <c r="H72" s="13"/>
      <c r="I72" s="13"/>
      <c r="J72" s="15">
        <f t="shared" si="21"/>
        <v>8338900</v>
      </c>
      <c r="K72" s="13">
        <v>3958800</v>
      </c>
      <c r="L72" s="13"/>
      <c r="M72" s="13"/>
      <c r="N72" s="13">
        <f>O72+22000</f>
        <v>4380100</v>
      </c>
      <c r="O72" s="13">
        <v>4358100</v>
      </c>
      <c r="P72" s="14">
        <f t="shared" si="4"/>
        <v>135544166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7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520</v>
      </c>
      <c r="E75" s="120">
        <f t="shared" si="20"/>
        <v>1311174</v>
      </c>
      <c r="F75" s="91">
        <v>1311174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1311174</v>
      </c>
    </row>
    <row r="76" spans="1:16" ht="30" customHeight="1" x14ac:dyDescent="0.2">
      <c r="A76" s="250"/>
      <c r="B76" s="12"/>
      <c r="C76" s="283"/>
      <c r="D76" s="277" t="s">
        <v>536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28239700</v>
      </c>
      <c r="F77" s="13">
        <v>28239700</v>
      </c>
      <c r="G77" s="13"/>
      <c r="H77" s="13"/>
      <c r="I77" s="13"/>
      <c r="J77" s="15">
        <f t="shared" si="21"/>
        <v>3354550</v>
      </c>
      <c r="K77" s="13">
        <v>92700</v>
      </c>
      <c r="L77" s="13"/>
      <c r="M77" s="13"/>
      <c r="N77" s="13">
        <f t="shared" si="22"/>
        <v>3261850</v>
      </c>
      <c r="O77" s="13">
        <v>3261850</v>
      </c>
      <c r="P77" s="14">
        <f t="shared" si="4"/>
        <v>31594250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536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476</v>
      </c>
      <c r="E82" s="15">
        <f t="shared" ref="E82:E87" si="24">F82+I82</f>
        <v>34684100</v>
      </c>
      <c r="F82" s="13">
        <f>F83</f>
        <v>34684100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118800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118800</v>
      </c>
      <c r="O82" s="13">
        <f>O83</f>
        <v>118800</v>
      </c>
      <c r="P82" s="14">
        <f>E82+J82</f>
        <v>34802900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503</v>
      </c>
      <c r="D83" s="167" t="s">
        <v>237</v>
      </c>
      <c r="E83" s="103">
        <f t="shared" si="24"/>
        <v>34684100</v>
      </c>
      <c r="F83" s="91">
        <v>34684100</v>
      </c>
      <c r="G83" s="91"/>
      <c r="H83" s="91"/>
      <c r="I83" s="91"/>
      <c r="J83" s="103">
        <f>K83+N83</f>
        <v>118800</v>
      </c>
      <c r="K83" s="91"/>
      <c r="L83" s="91"/>
      <c r="M83" s="91"/>
      <c r="N83" s="91">
        <f t="shared" si="23"/>
        <v>118800</v>
      </c>
      <c r="O83" s="91">
        <v>118800</v>
      </c>
      <c r="P83" s="14">
        <f>E83+J83</f>
        <v>34802900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31259100</v>
      </c>
      <c r="F86" s="91">
        <v>31259100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31259100</v>
      </c>
    </row>
    <row r="87" spans="1:16" s="201" customFormat="1" ht="28.5" customHeight="1" x14ac:dyDescent="0.2">
      <c r="A87" s="260"/>
      <c r="B87" s="200"/>
      <c r="C87" s="200"/>
      <c r="D87" s="202" t="s">
        <v>520</v>
      </c>
      <c r="E87" s="103">
        <f t="shared" si="24"/>
        <v>965500</v>
      </c>
      <c r="F87" s="91">
        <v>965500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1084300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138900</v>
      </c>
      <c r="F88" s="13">
        <v>138900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138900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8723400</v>
      </c>
      <c r="F90" s="13">
        <f>F91+F92+F95</f>
        <v>8723400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8723400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800000</v>
      </c>
      <c r="F91" s="83">
        <v>800000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800000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537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538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10255439</v>
      </c>
      <c r="F98" s="13">
        <f>F99+F100</f>
        <v>10255439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10270639</v>
      </c>
    </row>
    <row r="99" spans="1:16" s="84" customFormat="1" x14ac:dyDescent="0.2">
      <c r="A99" s="251" t="s">
        <v>442</v>
      </c>
      <c r="B99" s="82" t="s">
        <v>440</v>
      </c>
      <c r="C99" s="82" t="s">
        <v>8</v>
      </c>
      <c r="D99" s="184" t="s">
        <v>444</v>
      </c>
      <c r="E99" s="103">
        <f t="shared" si="20"/>
        <v>3325750</v>
      </c>
      <c r="F99" s="91">
        <v>3325750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3340950</v>
      </c>
    </row>
    <row r="100" spans="1:16" s="84" customFormat="1" x14ac:dyDescent="0.2">
      <c r="A100" s="251" t="s">
        <v>443</v>
      </c>
      <c r="B100" s="82" t="s">
        <v>441</v>
      </c>
      <c r="C100" s="82" t="s">
        <v>8</v>
      </c>
      <c r="D100" s="184" t="s">
        <v>445</v>
      </c>
      <c r="E100" s="103">
        <f t="shared" si="20"/>
        <v>6929689</v>
      </c>
      <c r="F100" s="91">
        <v>6929689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6929689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539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8" si="26">E102+J102</f>
        <v>397689</v>
      </c>
    </row>
    <row r="103" spans="1:16" s="165" customFormat="1" ht="25.5" x14ac:dyDescent="0.2">
      <c r="A103" s="253" t="s">
        <v>560</v>
      </c>
      <c r="B103" s="222" t="s">
        <v>548</v>
      </c>
      <c r="C103" s="283"/>
      <c r="D103" s="123" t="s">
        <v>563</v>
      </c>
      <c r="E103" s="115">
        <f>E104+E106</f>
        <v>0</v>
      </c>
      <c r="F103" s="115">
        <f t="shared" ref="F103:O103" si="27">F104+F106</f>
        <v>0</v>
      </c>
      <c r="G103" s="115">
        <f t="shared" si="27"/>
        <v>0</v>
      </c>
      <c r="H103" s="115">
        <f t="shared" si="27"/>
        <v>0</v>
      </c>
      <c r="I103" s="115">
        <f t="shared" si="27"/>
        <v>0</v>
      </c>
      <c r="J103" s="115">
        <f t="shared" si="27"/>
        <v>3355645</v>
      </c>
      <c r="K103" s="115">
        <f t="shared" si="27"/>
        <v>0</v>
      </c>
      <c r="L103" s="115">
        <f t="shared" si="27"/>
        <v>0</v>
      </c>
      <c r="M103" s="115">
        <f t="shared" si="27"/>
        <v>0</v>
      </c>
      <c r="N103" s="115">
        <f t="shared" si="27"/>
        <v>3355645</v>
      </c>
      <c r="O103" s="115">
        <f t="shared" si="27"/>
        <v>3355645</v>
      </c>
      <c r="P103" s="14">
        <f t="shared" si="26"/>
        <v>3355645</v>
      </c>
    </row>
    <row r="104" spans="1:16" s="84" customFormat="1" ht="25.5" x14ac:dyDescent="0.2">
      <c r="A104" s="251" t="s">
        <v>573</v>
      </c>
      <c r="B104" s="185" t="s">
        <v>574</v>
      </c>
      <c r="C104" s="315" t="s">
        <v>139</v>
      </c>
      <c r="D104" s="367" t="s">
        <v>575</v>
      </c>
      <c r="E104" s="324">
        <f>F104</f>
        <v>0</v>
      </c>
      <c r="F104" s="103"/>
      <c r="G104" s="103"/>
      <c r="H104" s="103"/>
      <c r="I104" s="103"/>
      <c r="J104" s="103">
        <f t="shared" si="21"/>
        <v>1494900</v>
      </c>
      <c r="K104" s="103"/>
      <c r="L104" s="103"/>
      <c r="M104" s="103"/>
      <c r="N104" s="91">
        <f t="shared" si="22"/>
        <v>1494900</v>
      </c>
      <c r="O104" s="103">
        <v>1494900</v>
      </c>
      <c r="P104" s="104">
        <f t="shared" si="26"/>
        <v>1494900</v>
      </c>
    </row>
    <row r="105" spans="1:16" s="84" customFormat="1" ht="25.5" x14ac:dyDescent="0.2">
      <c r="A105" s="251"/>
      <c r="B105" s="185"/>
      <c r="C105" s="315"/>
      <c r="D105" s="368" t="s">
        <v>576</v>
      </c>
      <c r="E105" s="324"/>
      <c r="F105" s="103"/>
      <c r="G105" s="103"/>
      <c r="H105" s="103"/>
      <c r="I105" s="103"/>
      <c r="J105" s="103">
        <f t="shared" si="21"/>
        <v>1450000</v>
      </c>
      <c r="K105" s="103"/>
      <c r="L105" s="103"/>
      <c r="M105" s="103"/>
      <c r="N105" s="91">
        <f t="shared" si="22"/>
        <v>1450000</v>
      </c>
      <c r="O105" s="103">
        <v>1450000</v>
      </c>
      <c r="P105" s="104">
        <f t="shared" si="26"/>
        <v>1450000</v>
      </c>
    </row>
    <row r="106" spans="1:16" s="84" customFormat="1" ht="25.5" x14ac:dyDescent="0.2">
      <c r="A106" s="251" t="s">
        <v>561</v>
      </c>
      <c r="B106" s="185" t="s">
        <v>562</v>
      </c>
      <c r="C106" s="315" t="s">
        <v>139</v>
      </c>
      <c r="D106" s="316" t="s">
        <v>565</v>
      </c>
      <c r="E106" s="324">
        <f>F106</f>
        <v>0</v>
      </c>
      <c r="F106" s="91"/>
      <c r="G106" s="91"/>
      <c r="H106" s="91"/>
      <c r="I106" s="91"/>
      <c r="J106" s="103">
        <f t="shared" si="21"/>
        <v>1860745</v>
      </c>
      <c r="K106" s="91"/>
      <c r="L106" s="91"/>
      <c r="M106" s="91"/>
      <c r="N106" s="91">
        <f t="shared" si="22"/>
        <v>1860745</v>
      </c>
      <c r="O106" s="91">
        <v>1860745</v>
      </c>
      <c r="P106" s="104">
        <f t="shared" si="26"/>
        <v>1860745</v>
      </c>
    </row>
    <row r="107" spans="1:16" s="84" customFormat="1" ht="25.5" x14ac:dyDescent="0.2">
      <c r="A107" s="251"/>
      <c r="B107" s="322"/>
      <c r="C107" s="214"/>
      <c r="D107" s="277" t="s">
        <v>566</v>
      </c>
      <c r="E107" s="324">
        <f>F107</f>
        <v>0</v>
      </c>
      <c r="F107" s="323"/>
      <c r="G107" s="91"/>
      <c r="H107" s="91"/>
      <c r="I107" s="91"/>
      <c r="J107" s="103">
        <f t="shared" si="21"/>
        <v>903355</v>
      </c>
      <c r="K107" s="91"/>
      <c r="L107" s="91"/>
      <c r="M107" s="91"/>
      <c r="N107" s="91">
        <f t="shared" si="22"/>
        <v>903355</v>
      </c>
      <c r="O107" s="91">
        <v>903355</v>
      </c>
      <c r="P107" s="104">
        <f t="shared" si="26"/>
        <v>903355</v>
      </c>
    </row>
    <row r="108" spans="1:16" s="84" customFormat="1" ht="15.75" customHeight="1" x14ac:dyDescent="0.2">
      <c r="A108" s="251" t="s">
        <v>589</v>
      </c>
      <c r="B108" s="379" t="s">
        <v>195</v>
      </c>
      <c r="C108" s="380" t="s">
        <v>139</v>
      </c>
      <c r="D108" s="59" t="s">
        <v>365</v>
      </c>
      <c r="E108" s="324">
        <f>F108</f>
        <v>0</v>
      </c>
      <c r="F108" s="323"/>
      <c r="G108" s="91"/>
      <c r="H108" s="91"/>
      <c r="I108" s="91"/>
      <c r="J108" s="103">
        <f>K108+N108</f>
        <v>200000</v>
      </c>
      <c r="K108" s="91"/>
      <c r="L108" s="91"/>
      <c r="M108" s="91"/>
      <c r="N108" s="91">
        <f>O108</f>
        <v>200000</v>
      </c>
      <c r="O108" s="91">
        <v>200000</v>
      </c>
      <c r="P108" s="104">
        <f t="shared" si="26"/>
        <v>200000</v>
      </c>
    </row>
    <row r="109" spans="1:16" ht="25.5" x14ac:dyDescent="0.2">
      <c r="A109" s="248" t="s">
        <v>187</v>
      </c>
      <c r="B109" s="377"/>
      <c r="C109" s="325"/>
      <c r="D109" s="378" t="s">
        <v>9</v>
      </c>
      <c r="E109" s="326">
        <f>E111</f>
        <v>530482618</v>
      </c>
      <c r="F109" s="10">
        <f t="shared" ref="F109:P109" si="28">F111</f>
        <v>530482618</v>
      </c>
      <c r="G109" s="10">
        <f t="shared" si="28"/>
        <v>20889334</v>
      </c>
      <c r="H109" s="10">
        <f t="shared" si="28"/>
        <v>1219700</v>
      </c>
      <c r="I109" s="10">
        <f t="shared" si="28"/>
        <v>0</v>
      </c>
      <c r="J109" s="10">
        <f t="shared" si="28"/>
        <v>3499323</v>
      </c>
      <c r="K109" s="10">
        <f t="shared" si="28"/>
        <v>211900</v>
      </c>
      <c r="L109" s="10">
        <f t="shared" si="28"/>
        <v>14900</v>
      </c>
      <c r="M109" s="10">
        <f t="shared" si="28"/>
        <v>105200</v>
      </c>
      <c r="N109" s="10">
        <f t="shared" si="28"/>
        <v>3287423</v>
      </c>
      <c r="O109" s="10">
        <f t="shared" si="28"/>
        <v>3287423</v>
      </c>
      <c r="P109" s="10">
        <f t="shared" si="28"/>
        <v>533981941</v>
      </c>
    </row>
    <row r="110" spans="1:16" x14ac:dyDescent="0.2">
      <c r="A110" s="248"/>
      <c r="B110" s="26"/>
      <c r="C110" s="325"/>
      <c r="D110" s="353" t="s">
        <v>539</v>
      </c>
      <c r="E110" s="354">
        <f>E175+E189</f>
        <v>514437</v>
      </c>
      <c r="F110" s="354">
        <f>F175+F189</f>
        <v>514437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>
        <f>E110+J110</f>
        <v>514437</v>
      </c>
    </row>
    <row r="111" spans="1:16" ht="25.5" x14ac:dyDescent="0.2">
      <c r="A111" s="250" t="s">
        <v>254</v>
      </c>
      <c r="B111" s="28"/>
      <c r="C111" s="27"/>
      <c r="D111" s="54" t="s">
        <v>9</v>
      </c>
      <c r="E111" s="14">
        <f t="shared" ref="E111:E154" si="29">F111+I111</f>
        <v>530482618</v>
      </c>
      <c r="F111" s="10">
        <f>F112+F113+F120+F129+F134+F153+F165+F168+F171+F174+F176+F178+F180+F185+F187+F190</f>
        <v>530482618</v>
      </c>
      <c r="G111" s="10">
        <f>G112+G113+G120+G129+G134+G153+G165+G168+G171+G174+G176+G178+G180+G185+G187+G190</f>
        <v>20889334</v>
      </c>
      <c r="H111" s="10">
        <f>H112+H113+H120+H129+H134+H153+H165+H168+H171+H174+H176+H178+H180+H185+H187+H190</f>
        <v>1219700</v>
      </c>
      <c r="I111" s="10">
        <f>I112+I113+I120+I129+I134+I153+I165+I168+I171+I174+I176+I178+I180+I185+I187+I190</f>
        <v>0</v>
      </c>
      <c r="J111" s="10">
        <f t="shared" ref="J111:O111" si="30">J112+J113+J120+J129+J134+J153+J165+J168+J171+J174+J176+J178+J180+J185+J187+J190+J182</f>
        <v>3499323</v>
      </c>
      <c r="K111" s="10">
        <f t="shared" si="30"/>
        <v>211900</v>
      </c>
      <c r="L111" s="10">
        <f t="shared" si="30"/>
        <v>14900</v>
      </c>
      <c r="M111" s="10">
        <f t="shared" si="30"/>
        <v>105200</v>
      </c>
      <c r="N111" s="10">
        <f t="shared" si="30"/>
        <v>3287423</v>
      </c>
      <c r="O111" s="10">
        <f t="shared" si="30"/>
        <v>3287423</v>
      </c>
      <c r="P111" s="14">
        <f t="shared" ref="P111:P168" si="31">E111+J111</f>
        <v>533981941</v>
      </c>
    </row>
    <row r="112" spans="1:16" s="7" customFormat="1" ht="25.5" x14ac:dyDescent="0.2">
      <c r="A112" s="250" t="s">
        <v>255</v>
      </c>
      <c r="B112" s="29" t="s">
        <v>208</v>
      </c>
      <c r="C112" s="29" t="s">
        <v>133</v>
      </c>
      <c r="D112" s="55" t="s">
        <v>207</v>
      </c>
      <c r="E112" s="15">
        <f t="shared" si="29"/>
        <v>16498100</v>
      </c>
      <c r="F112" s="13">
        <v>16498100</v>
      </c>
      <c r="G112" s="13">
        <v>12695500</v>
      </c>
      <c r="H112" s="13">
        <v>292300</v>
      </c>
      <c r="I112" s="13"/>
      <c r="J112" s="15">
        <f t="shared" ref="J112:J154" si="32">K112+N112</f>
        <v>399000</v>
      </c>
      <c r="K112" s="13"/>
      <c r="L112" s="13"/>
      <c r="M112" s="13"/>
      <c r="N112" s="13">
        <f>O112</f>
        <v>399000</v>
      </c>
      <c r="O112" s="13">
        <v>399000</v>
      </c>
      <c r="P112" s="14">
        <f t="shared" si="31"/>
        <v>16897100</v>
      </c>
    </row>
    <row r="113" spans="1:16" s="7" customFormat="1" ht="38.25" x14ac:dyDescent="0.2">
      <c r="A113" s="250" t="s">
        <v>256</v>
      </c>
      <c r="B113" s="36" t="s">
        <v>163</v>
      </c>
      <c r="C113" s="30"/>
      <c r="D113" s="58" t="s">
        <v>104</v>
      </c>
      <c r="E113" s="15">
        <f t="shared" si="29"/>
        <v>287349794</v>
      </c>
      <c r="F113" s="13">
        <f t="shared" ref="F113:O113" si="33">F114+F116</f>
        <v>287349794</v>
      </c>
      <c r="G113" s="13">
        <f t="shared" si="33"/>
        <v>0</v>
      </c>
      <c r="H113" s="13">
        <f t="shared" si="33"/>
        <v>0</v>
      </c>
      <c r="I113" s="13">
        <f t="shared" si="33"/>
        <v>0</v>
      </c>
      <c r="J113" s="13">
        <f t="shared" si="33"/>
        <v>0</v>
      </c>
      <c r="K113" s="13">
        <f t="shared" si="33"/>
        <v>0</v>
      </c>
      <c r="L113" s="13">
        <f t="shared" si="33"/>
        <v>0</v>
      </c>
      <c r="M113" s="13">
        <f t="shared" si="33"/>
        <v>0</v>
      </c>
      <c r="N113" s="13">
        <f t="shared" si="33"/>
        <v>0</v>
      </c>
      <c r="O113" s="13">
        <f t="shared" si="33"/>
        <v>0</v>
      </c>
      <c r="P113" s="14">
        <f t="shared" si="31"/>
        <v>287349794</v>
      </c>
    </row>
    <row r="114" spans="1:16" s="78" customFormat="1" ht="25.5" x14ac:dyDescent="0.2">
      <c r="A114" s="251" t="s">
        <v>258</v>
      </c>
      <c r="B114" s="92" t="s">
        <v>38</v>
      </c>
      <c r="C114" s="93" t="s">
        <v>135</v>
      </c>
      <c r="D114" s="94" t="s">
        <v>257</v>
      </c>
      <c r="E114" s="15">
        <f t="shared" si="29"/>
        <v>30716194</v>
      </c>
      <c r="F114" s="91">
        <v>30716194</v>
      </c>
      <c r="G114" s="91"/>
      <c r="H114" s="91"/>
      <c r="I114" s="91"/>
      <c r="J114" s="15">
        <f t="shared" si="32"/>
        <v>0</v>
      </c>
      <c r="K114" s="91"/>
      <c r="L114" s="91"/>
      <c r="M114" s="91"/>
      <c r="N114" s="91"/>
      <c r="O114" s="91"/>
      <c r="P114" s="14">
        <f t="shared" si="31"/>
        <v>30716194</v>
      </c>
    </row>
    <row r="115" spans="1:16" s="168" customFormat="1" ht="66.75" customHeight="1" x14ac:dyDescent="0.2">
      <c r="A115" s="253"/>
      <c r="B115" s="36"/>
      <c r="C115" s="37"/>
      <c r="D115" s="58" t="s">
        <v>469</v>
      </c>
      <c r="E115" s="15">
        <f t="shared" si="29"/>
        <v>30716194</v>
      </c>
      <c r="F115" s="13">
        <f>F114</f>
        <v>30716194</v>
      </c>
      <c r="G115" s="13"/>
      <c r="H115" s="13"/>
      <c r="I115" s="13"/>
      <c r="J115" s="15">
        <f t="shared" si="32"/>
        <v>0</v>
      </c>
      <c r="K115" s="13"/>
      <c r="L115" s="13"/>
      <c r="M115" s="13"/>
      <c r="N115" s="13"/>
      <c r="O115" s="13"/>
      <c r="P115" s="14">
        <f t="shared" si="31"/>
        <v>30716194</v>
      </c>
    </row>
    <row r="116" spans="1:16" s="78" customFormat="1" ht="25.5" x14ac:dyDescent="0.2">
      <c r="A116" s="251" t="s">
        <v>259</v>
      </c>
      <c r="B116" s="92" t="s">
        <v>39</v>
      </c>
      <c r="C116" s="93" t="s">
        <v>59</v>
      </c>
      <c r="D116" s="106" t="s">
        <v>106</v>
      </c>
      <c r="E116" s="15">
        <f t="shared" si="29"/>
        <v>256633600</v>
      </c>
      <c r="F116" s="91">
        <v>256633600</v>
      </c>
      <c r="G116" s="91"/>
      <c r="H116" s="91"/>
      <c r="I116" s="91"/>
      <c r="J116" s="15">
        <f t="shared" si="32"/>
        <v>0</v>
      </c>
      <c r="K116" s="91"/>
      <c r="L116" s="91"/>
      <c r="M116" s="91"/>
      <c r="N116" s="91"/>
      <c r="O116" s="91"/>
      <c r="P116" s="14">
        <f t="shared" si="31"/>
        <v>256633600</v>
      </c>
    </row>
    <row r="117" spans="1:16" s="168" customFormat="1" ht="67.5" customHeight="1" x14ac:dyDescent="0.2">
      <c r="A117" s="253"/>
      <c r="B117" s="36"/>
      <c r="C117" s="37"/>
      <c r="D117" s="58" t="s">
        <v>469</v>
      </c>
      <c r="E117" s="15">
        <f t="shared" si="29"/>
        <v>256633600</v>
      </c>
      <c r="F117" s="13">
        <f>F116</f>
        <v>256633600</v>
      </c>
      <c r="G117" s="13"/>
      <c r="H117" s="13"/>
      <c r="I117" s="13"/>
      <c r="J117" s="15">
        <f t="shared" si="32"/>
        <v>0</v>
      </c>
      <c r="K117" s="13"/>
      <c r="L117" s="13"/>
      <c r="M117" s="13"/>
      <c r="N117" s="13"/>
      <c r="O117" s="13"/>
      <c r="P117" s="14">
        <f t="shared" si="31"/>
        <v>256633600</v>
      </c>
    </row>
    <row r="118" spans="1:16" s="7" customFormat="1" ht="25.5" hidden="1" x14ac:dyDescent="0.2">
      <c r="A118" s="261">
        <v>1513017</v>
      </c>
      <c r="B118" s="38" t="s">
        <v>60</v>
      </c>
      <c r="C118" s="30" t="s">
        <v>59</v>
      </c>
      <c r="D118" s="72" t="s">
        <v>61</v>
      </c>
      <c r="E118" s="15">
        <f t="shared" si="29"/>
        <v>0</v>
      </c>
      <c r="F118" s="13"/>
      <c r="G118" s="13"/>
      <c r="H118" s="13"/>
      <c r="I118" s="13"/>
      <c r="J118" s="130">
        <f t="shared" si="32"/>
        <v>0</v>
      </c>
      <c r="K118" s="13"/>
      <c r="L118" s="13"/>
      <c r="M118" s="13"/>
      <c r="N118" s="13"/>
      <c r="O118" s="13"/>
      <c r="P118" s="14">
        <f t="shared" si="31"/>
        <v>0</v>
      </c>
    </row>
    <row r="119" spans="1:16" s="7" customFormat="1" ht="51" hidden="1" x14ac:dyDescent="0.2">
      <c r="A119" s="261"/>
      <c r="B119" s="38"/>
      <c r="C119" s="30"/>
      <c r="D119" s="73" t="s">
        <v>11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25.5" x14ac:dyDescent="0.2">
      <c r="A120" s="250" t="s">
        <v>260</v>
      </c>
      <c r="B120" s="36" t="s">
        <v>164</v>
      </c>
      <c r="C120" s="30"/>
      <c r="D120" s="58" t="s">
        <v>107</v>
      </c>
      <c r="E120" s="15">
        <f t="shared" si="29"/>
        <v>2500000</v>
      </c>
      <c r="F120" s="13">
        <f>F121+F123+F125</f>
        <v>2500000</v>
      </c>
      <c r="G120" s="13">
        <f>G121+G123+G125</f>
        <v>0</v>
      </c>
      <c r="H120" s="13">
        <f>H121+H123+H125</f>
        <v>0</v>
      </c>
      <c r="I120" s="13">
        <f>I121+I123+I125</f>
        <v>0</v>
      </c>
      <c r="J120" s="15">
        <f t="shared" si="32"/>
        <v>0</v>
      </c>
      <c r="K120" s="13">
        <f>K121+K123+K125</f>
        <v>0</v>
      </c>
      <c r="L120" s="13">
        <f>L121+L123+L125</f>
        <v>0</v>
      </c>
      <c r="M120" s="13">
        <f>M121+M123+M125</f>
        <v>0</v>
      </c>
      <c r="N120" s="13">
        <f>N121+N123+N125</f>
        <v>0</v>
      </c>
      <c r="O120" s="13">
        <f>O121+O123+O125</f>
        <v>0</v>
      </c>
      <c r="P120" s="14">
        <f t="shared" si="31"/>
        <v>2500000</v>
      </c>
    </row>
    <row r="121" spans="1:16" s="78" customFormat="1" ht="25.5" x14ac:dyDescent="0.2">
      <c r="A121" s="251" t="s">
        <v>262</v>
      </c>
      <c r="B121" s="92" t="s">
        <v>40</v>
      </c>
      <c r="C121" s="93" t="s">
        <v>135</v>
      </c>
      <c r="D121" s="97" t="s">
        <v>261</v>
      </c>
      <c r="E121" s="15">
        <f t="shared" si="29"/>
        <v>220000</v>
      </c>
      <c r="F121" s="91">
        <v>220000</v>
      </c>
      <c r="G121" s="91"/>
      <c r="H121" s="91"/>
      <c r="I121" s="91"/>
      <c r="J121" s="15">
        <f t="shared" si="32"/>
        <v>0</v>
      </c>
      <c r="K121" s="91"/>
      <c r="L121" s="91"/>
      <c r="M121" s="91"/>
      <c r="N121" s="91"/>
      <c r="O121" s="91"/>
      <c r="P121" s="14">
        <f t="shared" si="31"/>
        <v>220000</v>
      </c>
    </row>
    <row r="122" spans="1:16" s="7" customFormat="1" ht="42.75" customHeight="1" x14ac:dyDescent="0.2">
      <c r="A122" s="250"/>
      <c r="B122" s="36"/>
      <c r="C122" s="37"/>
      <c r="D122" s="69" t="s">
        <v>470</v>
      </c>
      <c r="E122" s="15">
        <f t="shared" si="29"/>
        <v>220000</v>
      </c>
      <c r="F122" s="13">
        <f>F121</f>
        <v>220000</v>
      </c>
      <c r="G122" s="13"/>
      <c r="H122" s="13"/>
      <c r="I122" s="13"/>
      <c r="J122" s="15">
        <f t="shared" si="32"/>
        <v>0</v>
      </c>
      <c r="K122" s="13"/>
      <c r="L122" s="13"/>
      <c r="M122" s="13"/>
      <c r="N122" s="13"/>
      <c r="O122" s="13"/>
      <c r="P122" s="14">
        <f t="shared" si="31"/>
        <v>220000</v>
      </c>
    </row>
    <row r="123" spans="1:16" s="78" customFormat="1" ht="25.5" x14ac:dyDescent="0.2">
      <c r="A123" s="251" t="s">
        <v>263</v>
      </c>
      <c r="B123" s="92" t="s">
        <v>41</v>
      </c>
      <c r="C123" s="93" t="s">
        <v>59</v>
      </c>
      <c r="D123" s="106" t="s">
        <v>108</v>
      </c>
      <c r="E123" s="15">
        <f t="shared" si="29"/>
        <v>2280000</v>
      </c>
      <c r="F123" s="91">
        <v>2280000</v>
      </c>
      <c r="G123" s="91"/>
      <c r="H123" s="91"/>
      <c r="I123" s="91"/>
      <c r="J123" s="15">
        <f t="shared" si="32"/>
        <v>0</v>
      </c>
      <c r="K123" s="91"/>
      <c r="L123" s="91"/>
      <c r="M123" s="91"/>
      <c r="N123" s="91"/>
      <c r="O123" s="91"/>
      <c r="P123" s="14">
        <f t="shared" si="31"/>
        <v>2280000</v>
      </c>
    </row>
    <row r="124" spans="1:16" s="7" customFormat="1" ht="42" customHeight="1" x14ac:dyDescent="0.2">
      <c r="A124" s="250"/>
      <c r="B124" s="36"/>
      <c r="C124" s="37"/>
      <c r="D124" s="58" t="s">
        <v>470</v>
      </c>
      <c r="E124" s="15">
        <f t="shared" si="29"/>
        <v>2280000</v>
      </c>
      <c r="F124" s="13">
        <f>F123</f>
        <v>2280000</v>
      </c>
      <c r="G124" s="13"/>
      <c r="H124" s="13"/>
      <c r="I124" s="13"/>
      <c r="J124" s="15">
        <f t="shared" si="32"/>
        <v>0</v>
      </c>
      <c r="K124" s="13"/>
      <c r="L124" s="13"/>
      <c r="M124" s="13"/>
      <c r="N124" s="13"/>
      <c r="O124" s="13"/>
      <c r="P124" s="14">
        <f t="shared" si="31"/>
        <v>2280000</v>
      </c>
    </row>
    <row r="125" spans="1:16" s="78" customFormat="1" hidden="1" x14ac:dyDescent="0.2">
      <c r="A125" s="251" t="s">
        <v>265</v>
      </c>
      <c r="B125" s="92" t="s">
        <v>42</v>
      </c>
      <c r="C125" s="93" t="s">
        <v>59</v>
      </c>
      <c r="D125" s="71" t="s">
        <v>264</v>
      </c>
      <c r="E125" s="15">
        <f t="shared" si="29"/>
        <v>0</v>
      </c>
      <c r="F125" s="91"/>
      <c r="G125" s="91"/>
      <c r="H125" s="91"/>
      <c r="I125" s="91"/>
      <c r="J125" s="15">
        <f t="shared" si="32"/>
        <v>0</v>
      </c>
      <c r="K125" s="91"/>
      <c r="L125" s="91"/>
      <c r="M125" s="91"/>
      <c r="N125" s="91"/>
      <c r="O125" s="91"/>
      <c r="P125" s="14">
        <f t="shared" si="31"/>
        <v>0</v>
      </c>
    </row>
    <row r="126" spans="1:16" s="7" customFormat="1" ht="38.25" hidden="1" x14ac:dyDescent="0.2">
      <c r="A126" s="250"/>
      <c r="B126" s="36"/>
      <c r="C126" s="37"/>
      <c r="D126" s="58" t="s">
        <v>27</v>
      </c>
      <c r="E126" s="15">
        <f t="shared" si="29"/>
        <v>0</v>
      </c>
      <c r="F126" s="13">
        <f>F125</f>
        <v>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31"/>
        <v>0</v>
      </c>
    </row>
    <row r="127" spans="1:16" s="7" customFormat="1" ht="38.25" hidden="1" x14ac:dyDescent="0.2">
      <c r="A127" s="250">
        <v>1513028</v>
      </c>
      <c r="B127" s="36" t="s">
        <v>63</v>
      </c>
      <c r="C127" s="12" t="s">
        <v>59</v>
      </c>
      <c r="D127" s="61" t="s">
        <v>109</v>
      </c>
      <c r="E127" s="15">
        <f t="shared" si="29"/>
        <v>0</v>
      </c>
      <c r="F127" s="13">
        <v>0</v>
      </c>
      <c r="G127" s="13">
        <v>0</v>
      </c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ht="38.25" hidden="1" x14ac:dyDescent="0.2">
      <c r="A128" s="250"/>
      <c r="B128" s="28"/>
      <c r="C128" s="12"/>
      <c r="D128" s="58" t="s">
        <v>27</v>
      </c>
      <c r="E128" s="15">
        <f t="shared" si="29"/>
        <v>0</v>
      </c>
      <c r="F128" s="13">
        <f t="shared" ref="F128:O128" si="34">F127</f>
        <v>0</v>
      </c>
      <c r="G128" s="13">
        <f t="shared" si="34"/>
        <v>0</v>
      </c>
      <c r="H128" s="13">
        <f t="shared" si="34"/>
        <v>0</v>
      </c>
      <c r="I128" s="13">
        <f t="shared" si="34"/>
        <v>0</v>
      </c>
      <c r="J128" s="15">
        <f t="shared" si="32"/>
        <v>0</v>
      </c>
      <c r="K128" s="13">
        <f t="shared" si="34"/>
        <v>0</v>
      </c>
      <c r="L128" s="13">
        <f t="shared" si="34"/>
        <v>0</v>
      </c>
      <c r="M128" s="13">
        <f t="shared" si="34"/>
        <v>0</v>
      </c>
      <c r="N128" s="13">
        <f t="shared" si="34"/>
        <v>0</v>
      </c>
      <c r="O128" s="13">
        <f t="shared" si="34"/>
        <v>0</v>
      </c>
      <c r="P128" s="14">
        <f t="shared" si="31"/>
        <v>0</v>
      </c>
    </row>
    <row r="129" spans="1:16" ht="38.25" x14ac:dyDescent="0.2">
      <c r="A129" s="250" t="s">
        <v>267</v>
      </c>
      <c r="B129" s="28" t="s">
        <v>169</v>
      </c>
      <c r="C129" s="12"/>
      <c r="D129" s="58" t="s">
        <v>266</v>
      </c>
      <c r="E129" s="15">
        <f t="shared" ref="E129:P129" si="35">SUM(E130:E133)</f>
        <v>14392169</v>
      </c>
      <c r="F129" s="15">
        <f t="shared" si="35"/>
        <v>14392169</v>
      </c>
      <c r="G129" s="15">
        <f t="shared" si="35"/>
        <v>0</v>
      </c>
      <c r="H129" s="15">
        <f t="shared" si="35"/>
        <v>0</v>
      </c>
      <c r="I129" s="15">
        <f t="shared" si="35"/>
        <v>0</v>
      </c>
      <c r="J129" s="15">
        <f t="shared" si="35"/>
        <v>0</v>
      </c>
      <c r="K129" s="15">
        <f t="shared" si="35"/>
        <v>0</v>
      </c>
      <c r="L129" s="15">
        <f t="shared" si="35"/>
        <v>0</v>
      </c>
      <c r="M129" s="15">
        <f t="shared" si="35"/>
        <v>0</v>
      </c>
      <c r="N129" s="15">
        <f t="shared" si="35"/>
        <v>0</v>
      </c>
      <c r="O129" s="15">
        <f t="shared" si="35"/>
        <v>0</v>
      </c>
      <c r="P129" s="14">
        <f t="shared" si="35"/>
        <v>14392169</v>
      </c>
    </row>
    <row r="130" spans="1:16" s="84" customFormat="1" x14ac:dyDescent="0.2">
      <c r="A130" s="251" t="s">
        <v>269</v>
      </c>
      <c r="B130" s="100" t="s">
        <v>170</v>
      </c>
      <c r="C130" s="82" t="s">
        <v>135</v>
      </c>
      <c r="D130" s="95" t="s">
        <v>268</v>
      </c>
      <c r="E130" s="103">
        <f>F130+I130</f>
        <v>13180169</v>
      </c>
      <c r="F130" s="91">
        <v>13180169</v>
      </c>
      <c r="G130" s="91"/>
      <c r="H130" s="91"/>
      <c r="I130" s="91"/>
      <c r="J130" s="103">
        <f>K130+N130</f>
        <v>0</v>
      </c>
      <c r="K130" s="91"/>
      <c r="L130" s="91"/>
      <c r="M130" s="91"/>
      <c r="N130" s="91"/>
      <c r="O130" s="91"/>
      <c r="P130" s="104">
        <f>E130+J130</f>
        <v>13180169</v>
      </c>
    </row>
    <row r="131" spans="1:16" s="84" customFormat="1" x14ac:dyDescent="0.2">
      <c r="A131" s="251" t="s">
        <v>271</v>
      </c>
      <c r="B131" s="100" t="s">
        <v>270</v>
      </c>
      <c r="C131" s="82" t="s">
        <v>26</v>
      </c>
      <c r="D131" s="95" t="s">
        <v>172</v>
      </c>
      <c r="E131" s="103">
        <f>F131+I131</f>
        <v>12000</v>
      </c>
      <c r="F131" s="91">
        <v>12000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12000</v>
      </c>
    </row>
    <row r="132" spans="1:16" s="84" customFormat="1" ht="25.5" x14ac:dyDescent="0.2">
      <c r="A132" s="251" t="s">
        <v>273</v>
      </c>
      <c r="B132" s="100" t="s">
        <v>171</v>
      </c>
      <c r="C132" s="82" t="s">
        <v>26</v>
      </c>
      <c r="D132" s="95" t="s">
        <v>272</v>
      </c>
      <c r="E132" s="103">
        <f>F132+I132</f>
        <v>400000</v>
      </c>
      <c r="F132" s="91">
        <v>400000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400000</v>
      </c>
    </row>
    <row r="133" spans="1:16" s="84" customFormat="1" ht="25.5" x14ac:dyDescent="0.2">
      <c r="A133" s="251" t="s">
        <v>275</v>
      </c>
      <c r="B133" s="100" t="s">
        <v>274</v>
      </c>
      <c r="C133" s="82" t="s">
        <v>26</v>
      </c>
      <c r="D133" s="95" t="s">
        <v>173</v>
      </c>
      <c r="E133" s="103">
        <f>F133+I133</f>
        <v>800000</v>
      </c>
      <c r="F133" s="91">
        <v>800000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800000</v>
      </c>
    </row>
    <row r="134" spans="1:16" ht="25.5" x14ac:dyDescent="0.2">
      <c r="A134" s="250" t="s">
        <v>276</v>
      </c>
      <c r="B134" s="28" t="s">
        <v>165</v>
      </c>
      <c r="C134" s="30"/>
      <c r="D134" s="57" t="s">
        <v>477</v>
      </c>
      <c r="E134" s="15">
        <f t="shared" si="29"/>
        <v>148526907</v>
      </c>
      <c r="F134" s="13">
        <f t="shared" ref="F134:O134" si="36">F135+F137+F139+F141+F143+F145+F147+F149+F151</f>
        <v>148526907</v>
      </c>
      <c r="G134" s="13">
        <f t="shared" si="36"/>
        <v>0</v>
      </c>
      <c r="H134" s="13">
        <f t="shared" si="36"/>
        <v>0</v>
      </c>
      <c r="I134" s="13">
        <f t="shared" si="36"/>
        <v>0</v>
      </c>
      <c r="J134" s="15">
        <f t="shared" si="32"/>
        <v>0</v>
      </c>
      <c r="K134" s="13">
        <f t="shared" si="36"/>
        <v>0</v>
      </c>
      <c r="L134" s="13">
        <f t="shared" si="36"/>
        <v>0</v>
      </c>
      <c r="M134" s="13">
        <f t="shared" si="36"/>
        <v>0</v>
      </c>
      <c r="N134" s="13">
        <f t="shared" si="36"/>
        <v>0</v>
      </c>
      <c r="O134" s="13">
        <f t="shared" si="36"/>
        <v>0</v>
      </c>
      <c r="P134" s="14">
        <f t="shared" si="31"/>
        <v>148526907</v>
      </c>
    </row>
    <row r="135" spans="1:16" s="78" customFormat="1" x14ac:dyDescent="0.2">
      <c r="A135" s="251" t="s">
        <v>278</v>
      </c>
      <c r="B135" s="92" t="s">
        <v>43</v>
      </c>
      <c r="C135" s="96" t="s">
        <v>1</v>
      </c>
      <c r="D135" s="95" t="s">
        <v>277</v>
      </c>
      <c r="E135" s="15">
        <f t="shared" si="29"/>
        <v>1600000</v>
      </c>
      <c r="F135" s="91">
        <v>1600000</v>
      </c>
      <c r="G135" s="91"/>
      <c r="H135" s="91"/>
      <c r="I135" s="91"/>
      <c r="J135" s="15">
        <f t="shared" si="32"/>
        <v>0</v>
      </c>
      <c r="K135" s="91"/>
      <c r="L135" s="91"/>
      <c r="M135" s="91"/>
      <c r="N135" s="91"/>
      <c r="O135" s="91"/>
      <c r="P135" s="14">
        <f t="shared" si="31"/>
        <v>1600000</v>
      </c>
    </row>
    <row r="136" spans="1:16" s="7" customFormat="1" ht="114.75" x14ac:dyDescent="0.2">
      <c r="A136" s="250"/>
      <c r="B136" s="36"/>
      <c r="C136" s="30"/>
      <c r="D136" s="188" t="s">
        <v>471</v>
      </c>
      <c r="E136" s="15">
        <f t="shared" si="29"/>
        <v>1600000</v>
      </c>
      <c r="F136" s="13">
        <f>F135</f>
        <v>1600000</v>
      </c>
      <c r="G136" s="13"/>
      <c r="H136" s="13"/>
      <c r="I136" s="13"/>
      <c r="J136" s="15">
        <f t="shared" si="32"/>
        <v>0</v>
      </c>
      <c r="K136" s="13"/>
      <c r="L136" s="13"/>
      <c r="M136" s="13"/>
      <c r="N136" s="13"/>
      <c r="O136" s="13"/>
      <c r="P136" s="14">
        <f t="shared" si="31"/>
        <v>1600000</v>
      </c>
    </row>
    <row r="137" spans="1:16" s="78" customFormat="1" x14ac:dyDescent="0.2">
      <c r="A137" s="251" t="s">
        <v>279</v>
      </c>
      <c r="B137" s="92" t="s">
        <v>44</v>
      </c>
      <c r="C137" s="96" t="s">
        <v>1</v>
      </c>
      <c r="D137" s="71" t="s">
        <v>114</v>
      </c>
      <c r="E137" s="15">
        <f t="shared" si="29"/>
        <v>400000</v>
      </c>
      <c r="F137" s="91">
        <v>400000</v>
      </c>
      <c r="G137" s="91"/>
      <c r="H137" s="91"/>
      <c r="I137" s="91"/>
      <c r="J137" s="15">
        <f t="shared" si="32"/>
        <v>0</v>
      </c>
      <c r="K137" s="91"/>
      <c r="L137" s="91"/>
      <c r="M137" s="91"/>
      <c r="N137" s="91"/>
      <c r="O137" s="91"/>
      <c r="P137" s="14">
        <f t="shared" si="31"/>
        <v>400000</v>
      </c>
    </row>
    <row r="138" spans="1:16" s="7" customFormat="1" ht="114.75" x14ac:dyDescent="0.2">
      <c r="A138" s="250"/>
      <c r="B138" s="36"/>
      <c r="C138" s="30"/>
      <c r="D138" s="58" t="s">
        <v>471</v>
      </c>
      <c r="E138" s="15">
        <f t="shared" si="29"/>
        <v>400000</v>
      </c>
      <c r="F138" s="13">
        <f>F137</f>
        <v>400000</v>
      </c>
      <c r="G138" s="13"/>
      <c r="H138" s="13"/>
      <c r="I138" s="13"/>
      <c r="J138" s="15">
        <f t="shared" si="32"/>
        <v>0</v>
      </c>
      <c r="K138" s="13"/>
      <c r="L138" s="13"/>
      <c r="M138" s="13"/>
      <c r="N138" s="13"/>
      <c r="O138" s="13"/>
      <c r="P138" s="14">
        <f t="shared" si="31"/>
        <v>400000</v>
      </c>
    </row>
    <row r="139" spans="1:16" s="78" customFormat="1" x14ac:dyDescent="0.2">
      <c r="A139" s="251" t="s">
        <v>280</v>
      </c>
      <c r="B139" s="92" t="s">
        <v>45</v>
      </c>
      <c r="C139" s="96" t="s">
        <v>1</v>
      </c>
      <c r="D139" s="71" t="s">
        <v>110</v>
      </c>
      <c r="E139" s="15">
        <f t="shared" si="29"/>
        <v>76226907</v>
      </c>
      <c r="F139" s="91">
        <v>76226907</v>
      </c>
      <c r="G139" s="91"/>
      <c r="H139" s="91"/>
      <c r="I139" s="91"/>
      <c r="J139" s="15">
        <f t="shared" si="32"/>
        <v>0</v>
      </c>
      <c r="K139" s="91"/>
      <c r="L139" s="91"/>
      <c r="M139" s="91"/>
      <c r="N139" s="91"/>
      <c r="O139" s="91"/>
      <c r="P139" s="14">
        <f t="shared" si="31"/>
        <v>76226907</v>
      </c>
    </row>
    <row r="140" spans="1:16" s="7" customFormat="1" ht="114.75" x14ac:dyDescent="0.2">
      <c r="A140" s="250"/>
      <c r="B140" s="36"/>
      <c r="C140" s="30"/>
      <c r="D140" s="188" t="s">
        <v>471</v>
      </c>
      <c r="E140" s="15">
        <f t="shared" si="29"/>
        <v>76226907</v>
      </c>
      <c r="F140" s="13">
        <f>F139</f>
        <v>76226907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1"/>
        <v>76226907</v>
      </c>
    </row>
    <row r="141" spans="1:16" s="78" customFormat="1" x14ac:dyDescent="0.2">
      <c r="A141" s="251" t="s">
        <v>281</v>
      </c>
      <c r="B141" s="92" t="s">
        <v>46</v>
      </c>
      <c r="C141" s="96" t="s">
        <v>1</v>
      </c>
      <c r="D141" s="98" t="s">
        <v>111</v>
      </c>
      <c r="E141" s="15">
        <f t="shared" si="29"/>
        <v>12000000</v>
      </c>
      <c r="F141" s="91">
        <v>12000000</v>
      </c>
      <c r="G141" s="91"/>
      <c r="H141" s="91"/>
      <c r="I141" s="91"/>
      <c r="J141" s="15">
        <f t="shared" si="32"/>
        <v>0</v>
      </c>
      <c r="K141" s="91"/>
      <c r="L141" s="91"/>
      <c r="M141" s="91"/>
      <c r="N141" s="91"/>
      <c r="O141" s="91"/>
      <c r="P141" s="14">
        <f t="shared" si="31"/>
        <v>12000000</v>
      </c>
    </row>
    <row r="142" spans="1:16" s="7" customFormat="1" ht="114.75" x14ac:dyDescent="0.2">
      <c r="A142" s="250"/>
      <c r="B142" s="36"/>
      <c r="C142" s="30"/>
      <c r="D142" s="188" t="s">
        <v>471</v>
      </c>
      <c r="E142" s="15">
        <f t="shared" si="29"/>
        <v>12000000</v>
      </c>
      <c r="F142" s="13">
        <f>F141</f>
        <v>12000000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1"/>
        <v>12000000</v>
      </c>
    </row>
    <row r="143" spans="1:16" s="78" customFormat="1" x14ac:dyDescent="0.2">
      <c r="A143" s="251" t="s">
        <v>282</v>
      </c>
      <c r="B143" s="92" t="s">
        <v>47</v>
      </c>
      <c r="C143" s="96" t="s">
        <v>1</v>
      </c>
      <c r="D143" s="95" t="s">
        <v>112</v>
      </c>
      <c r="E143" s="15">
        <f t="shared" si="29"/>
        <v>32000000</v>
      </c>
      <c r="F143" s="91">
        <v>32000000</v>
      </c>
      <c r="G143" s="91"/>
      <c r="H143" s="91"/>
      <c r="I143" s="91"/>
      <c r="J143" s="15">
        <f t="shared" si="32"/>
        <v>0</v>
      </c>
      <c r="K143" s="91"/>
      <c r="L143" s="91"/>
      <c r="M143" s="91"/>
      <c r="N143" s="91"/>
      <c r="O143" s="91"/>
      <c r="P143" s="14">
        <f t="shared" si="31"/>
        <v>32000000</v>
      </c>
    </row>
    <row r="144" spans="1:16" s="7" customFormat="1" ht="114.75" x14ac:dyDescent="0.2">
      <c r="A144" s="250"/>
      <c r="B144" s="36"/>
      <c r="C144" s="30"/>
      <c r="D144" s="188" t="s">
        <v>471</v>
      </c>
      <c r="E144" s="15">
        <f t="shared" si="29"/>
        <v>32000000</v>
      </c>
      <c r="F144" s="13">
        <f>F143</f>
        <v>32000000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1"/>
        <v>32000000</v>
      </c>
    </row>
    <row r="145" spans="1:16" s="78" customFormat="1" x14ac:dyDescent="0.2">
      <c r="A145" s="251" t="s">
        <v>283</v>
      </c>
      <c r="B145" s="92" t="s">
        <v>48</v>
      </c>
      <c r="C145" s="96" t="s">
        <v>1</v>
      </c>
      <c r="D145" s="95" t="s">
        <v>113</v>
      </c>
      <c r="E145" s="15">
        <f t="shared" si="29"/>
        <v>600000</v>
      </c>
      <c r="F145" s="91">
        <v>600000</v>
      </c>
      <c r="G145" s="91"/>
      <c r="H145" s="91"/>
      <c r="I145" s="91"/>
      <c r="J145" s="15">
        <f t="shared" si="32"/>
        <v>0</v>
      </c>
      <c r="K145" s="91"/>
      <c r="L145" s="91"/>
      <c r="M145" s="91"/>
      <c r="N145" s="91"/>
      <c r="O145" s="91"/>
      <c r="P145" s="14">
        <f t="shared" si="31"/>
        <v>600000</v>
      </c>
    </row>
    <row r="146" spans="1:16" s="7" customFormat="1" ht="114.75" x14ac:dyDescent="0.2">
      <c r="A146" s="250"/>
      <c r="B146" s="36"/>
      <c r="C146" s="30"/>
      <c r="D146" s="188" t="s">
        <v>471</v>
      </c>
      <c r="E146" s="15">
        <f t="shared" si="29"/>
        <v>600000</v>
      </c>
      <c r="F146" s="13">
        <f>F145</f>
        <v>600000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1"/>
        <v>600000</v>
      </c>
    </row>
    <row r="147" spans="1:16" s="78" customFormat="1" x14ac:dyDescent="0.2">
      <c r="A147" s="251" t="s">
        <v>284</v>
      </c>
      <c r="B147" s="92" t="s">
        <v>49</v>
      </c>
      <c r="C147" s="96" t="s">
        <v>1</v>
      </c>
      <c r="D147" s="99" t="s">
        <v>478</v>
      </c>
      <c r="E147" s="15">
        <f>F147+I147</f>
        <v>25700000</v>
      </c>
      <c r="F147" s="91">
        <v>25700000</v>
      </c>
      <c r="G147" s="91"/>
      <c r="H147" s="91"/>
      <c r="I147" s="91"/>
      <c r="J147" s="15">
        <f t="shared" si="32"/>
        <v>0</v>
      </c>
      <c r="K147" s="91"/>
      <c r="L147" s="91"/>
      <c r="M147" s="91"/>
      <c r="N147" s="91"/>
      <c r="O147" s="91"/>
      <c r="P147" s="14">
        <f t="shared" si="31"/>
        <v>25700000</v>
      </c>
    </row>
    <row r="148" spans="1:16" s="7" customFormat="1" ht="114.75" x14ac:dyDescent="0.2">
      <c r="A148" s="250"/>
      <c r="B148" s="36"/>
      <c r="C148" s="30"/>
      <c r="D148" s="188" t="s">
        <v>471</v>
      </c>
      <c r="E148" s="15">
        <f>F148+I148</f>
        <v>25700000</v>
      </c>
      <c r="F148" s="13">
        <f>F147</f>
        <v>25700000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1"/>
        <v>25700000</v>
      </c>
    </row>
    <row r="149" spans="1:16" s="78" customFormat="1" hidden="1" x14ac:dyDescent="0.2">
      <c r="A149" s="251" t="s">
        <v>286</v>
      </c>
      <c r="B149" s="92" t="s">
        <v>50</v>
      </c>
      <c r="C149" s="96" t="s">
        <v>1</v>
      </c>
      <c r="D149" s="95" t="s">
        <v>285</v>
      </c>
      <c r="E149" s="15">
        <f t="shared" si="29"/>
        <v>0</v>
      </c>
      <c r="F149" s="91"/>
      <c r="G149" s="91"/>
      <c r="H149" s="91"/>
      <c r="I149" s="91"/>
      <c r="J149" s="15">
        <f t="shared" si="32"/>
        <v>0</v>
      </c>
      <c r="K149" s="91"/>
      <c r="L149" s="91"/>
      <c r="M149" s="91"/>
      <c r="N149" s="91"/>
      <c r="O149" s="91"/>
      <c r="P149" s="14">
        <f t="shared" si="31"/>
        <v>0</v>
      </c>
    </row>
    <row r="150" spans="1:16" s="7" customFormat="1" ht="114.75" hidden="1" x14ac:dyDescent="0.2">
      <c r="A150" s="250"/>
      <c r="B150" s="36"/>
      <c r="C150" s="30"/>
      <c r="D150" s="188" t="s">
        <v>471</v>
      </c>
      <c r="E150" s="15">
        <f t="shared" si="29"/>
        <v>0</v>
      </c>
      <c r="F150" s="13">
        <f>F149</f>
        <v>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1"/>
        <v>0</v>
      </c>
    </row>
    <row r="151" spans="1:16" s="84" customFormat="1" ht="25.5" hidden="1" x14ac:dyDescent="0.2">
      <c r="A151" s="251" t="s">
        <v>287</v>
      </c>
      <c r="B151" s="100" t="s">
        <v>51</v>
      </c>
      <c r="C151" s="96" t="s">
        <v>62</v>
      </c>
      <c r="D151" s="95" t="s">
        <v>446</v>
      </c>
      <c r="E151" s="15">
        <f t="shared" si="29"/>
        <v>0</v>
      </c>
      <c r="F151" s="91"/>
      <c r="G151" s="91"/>
      <c r="H151" s="91"/>
      <c r="I151" s="91"/>
      <c r="J151" s="15">
        <f t="shared" si="32"/>
        <v>0</v>
      </c>
      <c r="K151" s="91"/>
      <c r="L151" s="91"/>
      <c r="M151" s="91"/>
      <c r="N151" s="91"/>
      <c r="O151" s="91"/>
      <c r="P151" s="14">
        <f t="shared" si="31"/>
        <v>0</v>
      </c>
    </row>
    <row r="152" spans="1:16" ht="114.75" hidden="1" x14ac:dyDescent="0.2">
      <c r="A152" s="250"/>
      <c r="B152" s="28"/>
      <c r="C152" s="30" t="s">
        <v>65</v>
      </c>
      <c r="D152" s="188" t="s">
        <v>471</v>
      </c>
      <c r="E152" s="15">
        <f t="shared" si="29"/>
        <v>0</v>
      </c>
      <c r="F152" s="13"/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1"/>
        <v>0</v>
      </c>
    </row>
    <row r="153" spans="1:16" ht="76.5" x14ac:dyDescent="0.2">
      <c r="A153" s="250" t="s">
        <v>288</v>
      </c>
      <c r="B153" s="204" t="s">
        <v>52</v>
      </c>
      <c r="C153" s="30"/>
      <c r="D153" s="58" t="s">
        <v>502</v>
      </c>
      <c r="E153" s="15">
        <f t="shared" si="29"/>
        <v>41700000</v>
      </c>
      <c r="F153" s="13">
        <f>F155+F157+F159+F161+F163</f>
        <v>41700000</v>
      </c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41700000</v>
      </c>
    </row>
    <row r="154" spans="1:16" hidden="1" x14ac:dyDescent="0.2">
      <c r="A154" s="250"/>
      <c r="B154" s="36"/>
      <c r="C154" s="30"/>
      <c r="D154" s="188"/>
      <c r="E154" s="15">
        <f t="shared" si="29"/>
        <v>0</v>
      </c>
      <c r="F154" s="13"/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0</v>
      </c>
    </row>
    <row r="155" spans="1:16" s="84" customFormat="1" ht="25.5" x14ac:dyDescent="0.2">
      <c r="A155" s="251" t="s">
        <v>490</v>
      </c>
      <c r="B155" s="92" t="s">
        <v>485</v>
      </c>
      <c r="C155" s="96" t="s">
        <v>62</v>
      </c>
      <c r="D155" s="203" t="s">
        <v>495</v>
      </c>
      <c r="E155" s="103">
        <f>F155+J155</f>
        <v>32000000</v>
      </c>
      <c r="F155" s="91">
        <f>F156</f>
        <v>32000000</v>
      </c>
      <c r="G155" s="91"/>
      <c r="H155" s="91"/>
      <c r="I155" s="91"/>
      <c r="J155" s="103"/>
      <c r="K155" s="91"/>
      <c r="L155" s="91"/>
      <c r="M155" s="91"/>
      <c r="N155" s="91"/>
      <c r="O155" s="91"/>
      <c r="P155" s="14">
        <f t="shared" si="31"/>
        <v>32000000</v>
      </c>
    </row>
    <row r="156" spans="1:16" s="84" customFormat="1" ht="114.75" x14ac:dyDescent="0.2">
      <c r="A156" s="251"/>
      <c r="B156" s="92"/>
      <c r="C156" s="96"/>
      <c r="D156" s="188" t="s">
        <v>471</v>
      </c>
      <c r="E156" s="15">
        <f t="shared" ref="E156:E164" si="37">F156+J156</f>
        <v>32000000</v>
      </c>
      <c r="F156" s="13"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25.5" x14ac:dyDescent="0.2">
      <c r="A157" s="251" t="s">
        <v>491</v>
      </c>
      <c r="B157" s="92" t="s">
        <v>486</v>
      </c>
      <c r="C157" s="96" t="s">
        <v>62</v>
      </c>
      <c r="D157" s="203" t="s">
        <v>496</v>
      </c>
      <c r="E157" s="103">
        <f t="shared" si="37"/>
        <v>8000000</v>
      </c>
      <c r="F157" s="91">
        <f>F158</f>
        <v>8000000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8000000</v>
      </c>
    </row>
    <row r="158" spans="1:16" s="84" customFormat="1" ht="114.75" x14ac:dyDescent="0.2">
      <c r="A158" s="251"/>
      <c r="B158" s="92"/>
      <c r="C158" s="96"/>
      <c r="D158" s="188" t="s">
        <v>471</v>
      </c>
      <c r="E158" s="15">
        <f t="shared" si="37"/>
        <v>8000000</v>
      </c>
      <c r="F158" s="13"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25.5" x14ac:dyDescent="0.2">
      <c r="A159" s="251" t="s">
        <v>492</v>
      </c>
      <c r="B159" s="92" t="s">
        <v>487</v>
      </c>
      <c r="C159" s="96" t="s">
        <v>62</v>
      </c>
      <c r="D159" s="203" t="s">
        <v>497</v>
      </c>
      <c r="E159" s="103">
        <f t="shared" si="37"/>
        <v>1200000</v>
      </c>
      <c r="F159" s="91">
        <f>F160</f>
        <v>1200000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1200000</v>
      </c>
    </row>
    <row r="160" spans="1:16" s="84" customFormat="1" ht="114.75" x14ac:dyDescent="0.2">
      <c r="A160" s="251"/>
      <c r="B160" s="92"/>
      <c r="C160" s="96"/>
      <c r="D160" s="188" t="s">
        <v>471</v>
      </c>
      <c r="E160" s="15">
        <f t="shared" si="37"/>
        <v>1200000</v>
      </c>
      <c r="F160" s="13"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25.5" x14ac:dyDescent="0.2">
      <c r="A161" s="251" t="s">
        <v>493</v>
      </c>
      <c r="B161" s="92" t="s">
        <v>488</v>
      </c>
      <c r="C161" s="96" t="s">
        <v>62</v>
      </c>
      <c r="D161" s="203" t="s">
        <v>498</v>
      </c>
      <c r="E161" s="103">
        <f t="shared" si="37"/>
        <v>400000</v>
      </c>
      <c r="F161" s="91">
        <v>400000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400000</v>
      </c>
    </row>
    <row r="162" spans="1:16" s="84" customFormat="1" ht="114.75" x14ac:dyDescent="0.2">
      <c r="A162" s="251"/>
      <c r="B162" s="92"/>
      <c r="C162" s="96"/>
      <c r="D162" s="188" t="s">
        <v>471</v>
      </c>
      <c r="E162" s="15">
        <f t="shared" si="37"/>
        <v>400000</v>
      </c>
      <c r="F162" s="13">
        <f>F161</f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38.25" x14ac:dyDescent="0.2">
      <c r="A163" s="251" t="s">
        <v>494</v>
      </c>
      <c r="B163" s="92" t="s">
        <v>489</v>
      </c>
      <c r="C163" s="96" t="s">
        <v>62</v>
      </c>
      <c r="D163" s="203" t="s">
        <v>499</v>
      </c>
      <c r="E163" s="103">
        <f t="shared" si="37"/>
        <v>100000</v>
      </c>
      <c r="F163" s="91">
        <f>F164</f>
        <v>100000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100000</v>
      </c>
    </row>
    <row r="164" spans="1:16" s="84" customFormat="1" ht="114.75" x14ac:dyDescent="0.2">
      <c r="A164" s="251"/>
      <c r="B164" s="92"/>
      <c r="C164" s="96"/>
      <c r="D164" s="188" t="s">
        <v>471</v>
      </c>
      <c r="E164" s="15">
        <f t="shared" si="37"/>
        <v>100000</v>
      </c>
      <c r="F164" s="13"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ht="25.5" x14ac:dyDescent="0.2">
      <c r="A165" s="250" t="s">
        <v>300</v>
      </c>
      <c r="B165" s="34" t="s">
        <v>167</v>
      </c>
      <c r="C165" s="34" t="s">
        <v>62</v>
      </c>
      <c r="D165" s="67" t="s">
        <v>447</v>
      </c>
      <c r="E165" s="15">
        <f>F165+I165</f>
        <v>10116200</v>
      </c>
      <c r="F165" s="13">
        <f t="shared" ref="F165:O165" si="38">SUM(F166:F167)</f>
        <v>10116200</v>
      </c>
      <c r="G165" s="13">
        <f t="shared" si="38"/>
        <v>6824000</v>
      </c>
      <c r="H165" s="13">
        <f t="shared" si="38"/>
        <v>807400</v>
      </c>
      <c r="I165" s="13">
        <f t="shared" si="38"/>
        <v>0</v>
      </c>
      <c r="J165" s="15">
        <f>K165+N165</f>
        <v>2036900</v>
      </c>
      <c r="K165" s="13">
        <f t="shared" si="38"/>
        <v>211900</v>
      </c>
      <c r="L165" s="13">
        <f t="shared" si="38"/>
        <v>14900</v>
      </c>
      <c r="M165" s="13">
        <f t="shared" si="38"/>
        <v>105200</v>
      </c>
      <c r="N165" s="13">
        <f t="shared" si="38"/>
        <v>1825000</v>
      </c>
      <c r="O165" s="13">
        <f t="shared" si="38"/>
        <v>1825000</v>
      </c>
      <c r="P165" s="14">
        <f>E165+J165</f>
        <v>12153100</v>
      </c>
    </row>
    <row r="166" spans="1:16" s="84" customFormat="1" ht="27.6" customHeight="1" x14ac:dyDescent="0.2">
      <c r="A166" s="251" t="s">
        <v>301</v>
      </c>
      <c r="B166" s="82" t="s">
        <v>54</v>
      </c>
      <c r="C166" s="82" t="s">
        <v>64</v>
      </c>
      <c r="D166" s="95" t="s">
        <v>299</v>
      </c>
      <c r="E166" s="15">
        <f>F166+I166</f>
        <v>6196700</v>
      </c>
      <c r="F166" s="91">
        <v>6196700</v>
      </c>
      <c r="G166" s="91">
        <v>4570000</v>
      </c>
      <c r="H166" s="91">
        <v>227400</v>
      </c>
      <c r="I166" s="91"/>
      <c r="J166" s="15">
        <f>K166+N166</f>
        <v>211900</v>
      </c>
      <c r="K166" s="91">
        <v>211900</v>
      </c>
      <c r="L166" s="91">
        <v>14900</v>
      </c>
      <c r="M166" s="91">
        <v>105200</v>
      </c>
      <c r="N166" s="13">
        <f>O166</f>
        <v>0</v>
      </c>
      <c r="O166" s="91"/>
      <c r="P166" s="14">
        <f>E166+J166</f>
        <v>6408600</v>
      </c>
    </row>
    <row r="167" spans="1:16" s="84" customFormat="1" x14ac:dyDescent="0.2">
      <c r="A167" s="251" t="s">
        <v>302</v>
      </c>
      <c r="B167" s="82" t="s">
        <v>55</v>
      </c>
      <c r="C167" s="82" t="s">
        <v>62</v>
      </c>
      <c r="D167" s="95" t="s">
        <v>448</v>
      </c>
      <c r="E167" s="15">
        <f>F167+I167</f>
        <v>3919500</v>
      </c>
      <c r="F167" s="91">
        <v>3919500</v>
      </c>
      <c r="G167" s="91">
        <v>2254000</v>
      </c>
      <c r="H167" s="91">
        <v>580000</v>
      </c>
      <c r="I167" s="91"/>
      <c r="J167" s="15">
        <f>K167+N167</f>
        <v>1825000</v>
      </c>
      <c r="K167" s="91"/>
      <c r="L167" s="91"/>
      <c r="M167" s="91"/>
      <c r="N167" s="13">
        <f>O167</f>
        <v>1825000</v>
      </c>
      <c r="O167" s="91">
        <v>1825000</v>
      </c>
      <c r="P167" s="14">
        <f>E167+J167</f>
        <v>5744500</v>
      </c>
    </row>
    <row r="168" spans="1:16" x14ac:dyDescent="0.2">
      <c r="A168" s="250" t="s">
        <v>291</v>
      </c>
      <c r="B168" s="12" t="s">
        <v>290</v>
      </c>
      <c r="C168" s="12"/>
      <c r="D168" s="17" t="s">
        <v>14</v>
      </c>
      <c r="E168" s="15">
        <f t="shared" ref="E168:E184" si="39">F168+I168</f>
        <v>1726000</v>
      </c>
      <c r="F168" s="13">
        <f t="shared" ref="F168:O168" si="40">SUM(F169:F170)</f>
        <v>1726000</v>
      </c>
      <c r="G168" s="13">
        <f t="shared" si="40"/>
        <v>1240000</v>
      </c>
      <c r="H168" s="13">
        <f t="shared" si="40"/>
        <v>120000</v>
      </c>
      <c r="I168" s="13">
        <f t="shared" si="40"/>
        <v>0</v>
      </c>
      <c r="J168" s="15">
        <f t="shared" ref="J168:J184" si="41">K168+N168</f>
        <v>17500</v>
      </c>
      <c r="K168" s="13">
        <f t="shared" si="40"/>
        <v>0</v>
      </c>
      <c r="L168" s="13">
        <f t="shared" si="40"/>
        <v>0</v>
      </c>
      <c r="M168" s="13">
        <f t="shared" si="40"/>
        <v>0</v>
      </c>
      <c r="N168" s="13">
        <f t="shared" si="40"/>
        <v>17500</v>
      </c>
      <c r="O168" s="13">
        <f t="shared" si="40"/>
        <v>17500</v>
      </c>
      <c r="P168" s="14">
        <f t="shared" si="31"/>
        <v>1743500</v>
      </c>
    </row>
    <row r="169" spans="1:16" s="78" customFormat="1" ht="25.5" x14ac:dyDescent="0.2">
      <c r="A169" s="251" t="s">
        <v>294</v>
      </c>
      <c r="B169" s="89" t="s">
        <v>293</v>
      </c>
      <c r="C169" s="89" t="s">
        <v>1</v>
      </c>
      <c r="D169" s="70" t="s">
        <v>292</v>
      </c>
      <c r="E169" s="15">
        <f t="shared" si="39"/>
        <v>1686000</v>
      </c>
      <c r="F169" s="91">
        <v>1686000</v>
      </c>
      <c r="G169" s="91">
        <v>1240000</v>
      </c>
      <c r="H169" s="91">
        <v>120000</v>
      </c>
      <c r="I169" s="91"/>
      <c r="J169" s="15">
        <f t="shared" si="41"/>
        <v>17500</v>
      </c>
      <c r="K169" s="91"/>
      <c r="L169" s="91"/>
      <c r="M169" s="91"/>
      <c r="N169" s="13">
        <f>O169</f>
        <v>17500</v>
      </c>
      <c r="O169" s="91">
        <v>17500</v>
      </c>
      <c r="P169" s="14">
        <f t="shared" ref="P169:P296" si="42">E169+J169</f>
        <v>1703500</v>
      </c>
    </row>
    <row r="170" spans="1:16" s="78" customFormat="1" x14ac:dyDescent="0.2">
      <c r="A170" s="251" t="s">
        <v>426</v>
      </c>
      <c r="B170" s="89" t="s">
        <v>425</v>
      </c>
      <c r="C170" s="89" t="s">
        <v>1</v>
      </c>
      <c r="D170" s="177" t="s">
        <v>427</v>
      </c>
      <c r="E170" s="15">
        <f t="shared" si="39"/>
        <v>40000</v>
      </c>
      <c r="F170" s="91">
        <v>40000</v>
      </c>
      <c r="G170" s="91"/>
      <c r="H170" s="91"/>
      <c r="I170" s="91"/>
      <c r="J170" s="15">
        <f t="shared" si="41"/>
        <v>0</v>
      </c>
      <c r="K170" s="91"/>
      <c r="L170" s="91"/>
      <c r="M170" s="91"/>
      <c r="N170" s="91"/>
      <c r="O170" s="91"/>
      <c r="P170" s="14">
        <f t="shared" si="42"/>
        <v>40000</v>
      </c>
    </row>
    <row r="171" spans="1:16" s="7" customFormat="1" x14ac:dyDescent="0.2">
      <c r="A171" s="250" t="s">
        <v>295</v>
      </c>
      <c r="B171" s="34" t="s">
        <v>166</v>
      </c>
      <c r="C171" s="34"/>
      <c r="D171" s="68" t="s">
        <v>160</v>
      </c>
      <c r="E171" s="15">
        <f t="shared" si="39"/>
        <v>180000</v>
      </c>
      <c r="F171" s="13">
        <f>F172</f>
        <v>180000</v>
      </c>
      <c r="G171" s="13">
        <f>G172</f>
        <v>0</v>
      </c>
      <c r="H171" s="13">
        <f>H172</f>
        <v>0</v>
      </c>
      <c r="I171" s="13">
        <f>I172</f>
        <v>0</v>
      </c>
      <c r="J171" s="15">
        <f t="shared" si="41"/>
        <v>0</v>
      </c>
      <c r="K171" s="13">
        <f>K172</f>
        <v>0</v>
      </c>
      <c r="L171" s="13">
        <f>L172</f>
        <v>0</v>
      </c>
      <c r="M171" s="13">
        <f>M172</f>
        <v>0</v>
      </c>
      <c r="N171" s="13">
        <f>N172</f>
        <v>0</v>
      </c>
      <c r="O171" s="13">
        <f>O172</f>
        <v>0</v>
      </c>
      <c r="P171" s="14">
        <f t="shared" si="42"/>
        <v>180000</v>
      </c>
    </row>
    <row r="172" spans="1:16" s="78" customFormat="1" ht="15.75" x14ac:dyDescent="0.25">
      <c r="A172" s="251" t="s">
        <v>297</v>
      </c>
      <c r="B172" s="89" t="s">
        <v>296</v>
      </c>
      <c r="C172" s="89" t="s">
        <v>1</v>
      </c>
      <c r="D172" s="105" t="s">
        <v>153</v>
      </c>
      <c r="E172" s="103">
        <f t="shared" si="39"/>
        <v>180000</v>
      </c>
      <c r="F172" s="91">
        <v>180000</v>
      </c>
      <c r="G172" s="91"/>
      <c r="H172" s="91"/>
      <c r="I172" s="91"/>
      <c r="J172" s="103">
        <f>K172+N172</f>
        <v>0</v>
      </c>
      <c r="K172" s="91"/>
      <c r="L172" s="91"/>
      <c r="M172" s="91"/>
      <c r="N172" s="91"/>
      <c r="O172" s="91"/>
      <c r="P172" s="104">
        <f>E172+J172</f>
        <v>180000</v>
      </c>
    </row>
    <row r="173" spans="1:16" hidden="1" x14ac:dyDescent="0.2">
      <c r="A173" s="250">
        <v>1513500</v>
      </c>
      <c r="B173" s="12" t="s">
        <v>25</v>
      </c>
      <c r="C173" s="12" t="s">
        <v>1</v>
      </c>
      <c r="D173" s="58" t="s">
        <v>147</v>
      </c>
      <c r="E173" s="15">
        <f t="shared" si="39"/>
        <v>0</v>
      </c>
      <c r="F173" s="13"/>
      <c r="G173" s="13"/>
      <c r="H173" s="13"/>
      <c r="I173" s="13"/>
      <c r="J173" s="15">
        <f t="shared" si="41"/>
        <v>0</v>
      </c>
      <c r="K173" s="13"/>
      <c r="L173" s="13"/>
      <c r="M173" s="13"/>
      <c r="N173" s="13"/>
      <c r="O173" s="13"/>
      <c r="P173" s="14">
        <f t="shared" si="42"/>
        <v>0</v>
      </c>
    </row>
    <row r="174" spans="1:16" ht="38.25" x14ac:dyDescent="0.2">
      <c r="A174" s="250" t="s">
        <v>298</v>
      </c>
      <c r="B174" s="34" t="s">
        <v>33</v>
      </c>
      <c r="C174" s="34" t="s">
        <v>1</v>
      </c>
      <c r="D174" s="67" t="s">
        <v>96</v>
      </c>
      <c r="E174" s="15">
        <f t="shared" si="39"/>
        <v>1289437</v>
      </c>
      <c r="F174" s="13">
        <v>1289437</v>
      </c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1289437</v>
      </c>
    </row>
    <row r="175" spans="1:16" s="84" customFormat="1" x14ac:dyDescent="0.2">
      <c r="A175" s="251"/>
      <c r="B175" s="89"/>
      <c r="C175" s="89"/>
      <c r="D175" s="106" t="s">
        <v>539</v>
      </c>
      <c r="E175" s="103">
        <v>289437</v>
      </c>
      <c r="F175" s="91">
        <v>289437</v>
      </c>
      <c r="G175" s="91"/>
      <c r="H175" s="91"/>
      <c r="I175" s="91"/>
      <c r="J175" s="103"/>
      <c r="K175" s="91"/>
      <c r="L175" s="91"/>
      <c r="M175" s="91"/>
      <c r="N175" s="91"/>
      <c r="O175" s="91"/>
      <c r="P175" s="14">
        <f t="shared" si="42"/>
        <v>289437</v>
      </c>
    </row>
    <row r="176" spans="1:16" ht="43.5" customHeight="1" x14ac:dyDescent="0.2">
      <c r="A176" s="250" t="s">
        <v>303</v>
      </c>
      <c r="B176" s="12" t="s">
        <v>53</v>
      </c>
      <c r="C176" s="12" t="s">
        <v>62</v>
      </c>
      <c r="D176" s="58" t="s">
        <v>449</v>
      </c>
      <c r="E176" s="15">
        <f t="shared" si="39"/>
        <v>1208900</v>
      </c>
      <c r="F176" s="13">
        <v>1208900</v>
      </c>
      <c r="G176" s="13">
        <f t="shared" ref="G176:O176" si="43">SUM(G177)</f>
        <v>0</v>
      </c>
      <c r="H176" s="13">
        <f t="shared" si="43"/>
        <v>0</v>
      </c>
      <c r="I176" s="13">
        <f t="shared" si="43"/>
        <v>0</v>
      </c>
      <c r="J176" s="15">
        <f t="shared" si="41"/>
        <v>0</v>
      </c>
      <c r="K176" s="13">
        <f t="shared" si="43"/>
        <v>0</v>
      </c>
      <c r="L176" s="13">
        <f t="shared" si="43"/>
        <v>0</v>
      </c>
      <c r="M176" s="13">
        <f t="shared" si="43"/>
        <v>0</v>
      </c>
      <c r="N176" s="13">
        <f t="shared" si="43"/>
        <v>0</v>
      </c>
      <c r="O176" s="13">
        <f t="shared" si="43"/>
        <v>0</v>
      </c>
      <c r="P176" s="14">
        <f t="shared" si="42"/>
        <v>1208900</v>
      </c>
    </row>
    <row r="177" spans="1:16" s="84" customFormat="1" ht="28.9" hidden="1" customHeight="1" x14ac:dyDescent="0.2">
      <c r="A177" s="251" t="s">
        <v>450</v>
      </c>
      <c r="B177" s="82" t="s">
        <v>304</v>
      </c>
      <c r="C177" s="82" t="s">
        <v>62</v>
      </c>
      <c r="D177" s="95" t="s">
        <v>299</v>
      </c>
      <c r="E177" s="15">
        <f t="shared" si="39"/>
        <v>0</v>
      </c>
      <c r="F177" s="91"/>
      <c r="G177" s="91"/>
      <c r="H177" s="91"/>
      <c r="I177" s="91"/>
      <c r="J177" s="15">
        <f t="shared" si="41"/>
        <v>0</v>
      </c>
      <c r="K177" s="91"/>
      <c r="L177" s="91"/>
      <c r="M177" s="91"/>
      <c r="N177" s="91"/>
      <c r="O177" s="91"/>
      <c r="P177" s="14">
        <f t="shared" si="42"/>
        <v>0</v>
      </c>
    </row>
    <row r="178" spans="1:16" s="7" customFormat="1" x14ac:dyDescent="0.2">
      <c r="A178" s="250" t="s">
        <v>451</v>
      </c>
      <c r="B178" s="12" t="s">
        <v>452</v>
      </c>
      <c r="C178" s="12"/>
      <c r="D178" s="58" t="s">
        <v>18</v>
      </c>
      <c r="E178" s="15">
        <f>E179</f>
        <v>199600</v>
      </c>
      <c r="F178" s="15">
        <f t="shared" ref="F178:O178" si="44">F179</f>
        <v>199600</v>
      </c>
      <c r="G178" s="15">
        <f t="shared" si="44"/>
        <v>0</v>
      </c>
      <c r="H178" s="15">
        <f t="shared" si="44"/>
        <v>0</v>
      </c>
      <c r="I178" s="15">
        <f t="shared" si="44"/>
        <v>0</v>
      </c>
      <c r="J178" s="15">
        <f t="shared" si="44"/>
        <v>0</v>
      </c>
      <c r="K178" s="15">
        <f t="shared" si="44"/>
        <v>0</v>
      </c>
      <c r="L178" s="15">
        <f t="shared" si="44"/>
        <v>0</v>
      </c>
      <c r="M178" s="15">
        <f t="shared" si="44"/>
        <v>0</v>
      </c>
      <c r="N178" s="15">
        <f t="shared" si="44"/>
        <v>0</v>
      </c>
      <c r="O178" s="15">
        <f t="shared" si="44"/>
        <v>0</v>
      </c>
      <c r="P178" s="14">
        <f>E178+J178</f>
        <v>199600</v>
      </c>
    </row>
    <row r="179" spans="1:16" s="84" customFormat="1" ht="25.5" x14ac:dyDescent="0.2">
      <c r="A179" s="251" t="s">
        <v>453</v>
      </c>
      <c r="B179" s="82" t="s">
        <v>454</v>
      </c>
      <c r="C179" s="82" t="s">
        <v>135</v>
      </c>
      <c r="D179" s="90" t="s">
        <v>479</v>
      </c>
      <c r="E179" s="15">
        <f>F179+I179</f>
        <v>199600</v>
      </c>
      <c r="F179" s="91">
        <v>199600</v>
      </c>
      <c r="G179" s="91"/>
      <c r="H179" s="91"/>
      <c r="I179" s="91"/>
      <c r="J179" s="15">
        <f>K179+N179</f>
        <v>0</v>
      </c>
      <c r="K179" s="91"/>
      <c r="L179" s="91"/>
      <c r="M179" s="91"/>
      <c r="N179" s="91"/>
      <c r="O179" s="91"/>
      <c r="P179" s="14">
        <f>E179+J179</f>
        <v>199600</v>
      </c>
    </row>
    <row r="180" spans="1:16" x14ac:dyDescent="0.2">
      <c r="A180" s="250" t="s">
        <v>455</v>
      </c>
      <c r="B180" s="30" t="s">
        <v>456</v>
      </c>
      <c r="C180" s="30" t="s">
        <v>16</v>
      </c>
      <c r="D180" s="57" t="s">
        <v>17</v>
      </c>
      <c r="E180" s="15">
        <f t="shared" si="39"/>
        <v>352000</v>
      </c>
      <c r="F180" s="13">
        <v>352000</v>
      </c>
      <c r="G180" s="13">
        <v>129834</v>
      </c>
      <c r="H180" s="13"/>
      <c r="I180" s="13"/>
      <c r="J180" s="15">
        <f t="shared" si="41"/>
        <v>0</v>
      </c>
      <c r="K180" s="13"/>
      <c r="L180" s="13"/>
      <c r="M180" s="13"/>
      <c r="N180" s="13"/>
      <c r="O180" s="13"/>
      <c r="P180" s="14">
        <f t="shared" si="42"/>
        <v>352000</v>
      </c>
    </row>
    <row r="181" spans="1:16" hidden="1" x14ac:dyDescent="0.2">
      <c r="A181" s="250">
        <v>1518600</v>
      </c>
      <c r="B181" s="43" t="s">
        <v>30</v>
      </c>
      <c r="C181" s="44" t="s">
        <v>146</v>
      </c>
      <c r="D181" s="69" t="s">
        <v>147</v>
      </c>
      <c r="E181" s="15">
        <f t="shared" si="39"/>
        <v>0</v>
      </c>
      <c r="F181" s="13"/>
      <c r="G181" s="13"/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0</v>
      </c>
    </row>
    <row r="182" spans="1:16" ht="25.5" x14ac:dyDescent="0.2">
      <c r="A182" s="250" t="s">
        <v>578</v>
      </c>
      <c r="B182" s="43" t="s">
        <v>579</v>
      </c>
      <c r="C182" s="44"/>
      <c r="D182" s="69" t="s">
        <v>582</v>
      </c>
      <c r="E182" s="15">
        <f t="shared" si="39"/>
        <v>0</v>
      </c>
      <c r="F182" s="13"/>
      <c r="G182" s="13"/>
      <c r="H182" s="13"/>
      <c r="I182" s="13"/>
      <c r="J182" s="15">
        <f t="shared" si="41"/>
        <v>795923</v>
      </c>
      <c r="K182" s="13"/>
      <c r="L182" s="13"/>
      <c r="M182" s="13"/>
      <c r="N182" s="13">
        <f>O182</f>
        <v>795923</v>
      </c>
      <c r="O182" s="13">
        <f>O183</f>
        <v>795923</v>
      </c>
      <c r="P182" s="14">
        <f t="shared" si="42"/>
        <v>795923</v>
      </c>
    </row>
    <row r="183" spans="1:16" s="84" customFormat="1" ht="102" x14ac:dyDescent="0.2">
      <c r="A183" s="251" t="s">
        <v>580</v>
      </c>
      <c r="B183" s="346" t="s">
        <v>581</v>
      </c>
      <c r="C183" s="375" t="s">
        <v>59</v>
      </c>
      <c r="D183" s="90" t="s">
        <v>583</v>
      </c>
      <c r="E183" s="103">
        <f t="shared" si="39"/>
        <v>0</v>
      </c>
      <c r="F183" s="91"/>
      <c r="G183" s="91"/>
      <c r="H183" s="91"/>
      <c r="I183" s="91"/>
      <c r="J183" s="103">
        <f t="shared" si="41"/>
        <v>795923</v>
      </c>
      <c r="K183" s="91"/>
      <c r="L183" s="91"/>
      <c r="M183" s="91"/>
      <c r="N183" s="13">
        <f>O183</f>
        <v>795923</v>
      </c>
      <c r="O183" s="91">
        <f>O184</f>
        <v>795923</v>
      </c>
      <c r="P183" s="14">
        <f t="shared" si="42"/>
        <v>795923</v>
      </c>
    </row>
    <row r="184" spans="1:16" s="84" customFormat="1" ht="117" customHeight="1" x14ac:dyDescent="0.2">
      <c r="A184" s="251"/>
      <c r="B184" s="346"/>
      <c r="C184" s="375"/>
      <c r="D184" s="90" t="s">
        <v>584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v>795923</v>
      </c>
      <c r="P184" s="14">
        <f t="shared" si="42"/>
        <v>795923</v>
      </c>
    </row>
    <row r="185" spans="1:16" s="168" customFormat="1" ht="89.25" x14ac:dyDescent="0.2">
      <c r="A185" s="253" t="s">
        <v>500</v>
      </c>
      <c r="B185" s="205" t="s">
        <v>484</v>
      </c>
      <c r="C185" s="34" t="s">
        <v>1</v>
      </c>
      <c r="D185" s="69" t="s">
        <v>501</v>
      </c>
      <c r="E185" s="15">
        <f>F185+I185</f>
        <v>1170513</v>
      </c>
      <c r="F185" s="13">
        <v>1170513</v>
      </c>
      <c r="G185" s="13"/>
      <c r="H185" s="13"/>
      <c r="I185" s="13"/>
      <c r="J185" s="15"/>
      <c r="K185" s="13"/>
      <c r="L185" s="13"/>
      <c r="M185" s="13"/>
      <c r="N185" s="13"/>
      <c r="O185" s="13"/>
      <c r="P185" s="14">
        <f t="shared" ref="P185:P191" si="45">E185+J185</f>
        <v>1170513</v>
      </c>
    </row>
    <row r="186" spans="1:16" s="168" customFormat="1" ht="89.25" x14ac:dyDescent="0.2">
      <c r="A186" s="253"/>
      <c r="B186" s="36"/>
      <c r="C186" s="30"/>
      <c r="D186" s="188" t="s">
        <v>468</v>
      </c>
      <c r="E186" s="15">
        <f>F186+I186</f>
        <v>1170513</v>
      </c>
      <c r="F186" s="13">
        <f>F185</f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si="45"/>
        <v>1170513</v>
      </c>
    </row>
    <row r="187" spans="1:16" s="7" customFormat="1" x14ac:dyDescent="0.2">
      <c r="A187" s="250" t="s">
        <v>460</v>
      </c>
      <c r="B187" s="12" t="s">
        <v>459</v>
      </c>
      <c r="C187" s="12"/>
      <c r="D187" s="56" t="s">
        <v>289</v>
      </c>
      <c r="E187" s="15">
        <f>F187+I187</f>
        <v>3172998</v>
      </c>
      <c r="F187" s="13">
        <f>F188</f>
        <v>3172998</v>
      </c>
      <c r="G187" s="13"/>
      <c r="H187" s="13"/>
      <c r="I187" s="13"/>
      <c r="J187" s="15">
        <f>K187+N187</f>
        <v>250000</v>
      </c>
      <c r="K187" s="13"/>
      <c r="L187" s="13"/>
      <c r="M187" s="13"/>
      <c r="N187" s="13">
        <f>O187</f>
        <v>250000</v>
      </c>
      <c r="O187" s="13">
        <f>O188</f>
        <v>250000</v>
      </c>
      <c r="P187" s="14">
        <f t="shared" si="45"/>
        <v>3422998</v>
      </c>
    </row>
    <row r="188" spans="1:16" s="78" customFormat="1" x14ac:dyDescent="0.2">
      <c r="A188" s="251" t="s">
        <v>461</v>
      </c>
      <c r="B188" s="185" t="s">
        <v>458</v>
      </c>
      <c r="C188" s="82" t="s">
        <v>134</v>
      </c>
      <c r="D188" s="186" t="s">
        <v>457</v>
      </c>
      <c r="E188" s="103">
        <f>F188+I188</f>
        <v>3172998</v>
      </c>
      <c r="F188" s="91">
        <v>3172998</v>
      </c>
      <c r="G188" s="91"/>
      <c r="H188" s="91"/>
      <c r="I188" s="91"/>
      <c r="J188" s="103">
        <f>K188+N188</f>
        <v>250000</v>
      </c>
      <c r="K188" s="91"/>
      <c r="L188" s="91"/>
      <c r="M188" s="91"/>
      <c r="N188" s="91">
        <f>O188</f>
        <v>250000</v>
      </c>
      <c r="O188" s="91">
        <v>250000</v>
      </c>
      <c r="P188" s="104">
        <f t="shared" si="45"/>
        <v>3422998</v>
      </c>
    </row>
    <row r="189" spans="1:16" s="78" customFormat="1" x14ac:dyDescent="0.2">
      <c r="A189" s="251"/>
      <c r="B189" s="185"/>
      <c r="C189" s="82"/>
      <c r="D189" s="308" t="s">
        <v>539</v>
      </c>
      <c r="E189" s="103">
        <f>F189+I189</f>
        <v>225000</v>
      </c>
      <c r="F189" s="91">
        <v>225000</v>
      </c>
      <c r="G189" s="91"/>
      <c r="H189" s="91"/>
      <c r="I189" s="91"/>
      <c r="J189" s="103"/>
      <c r="K189" s="91"/>
      <c r="L189" s="91"/>
      <c r="M189" s="91"/>
      <c r="N189" s="91"/>
      <c r="O189" s="91"/>
      <c r="P189" s="104">
        <f t="shared" si="45"/>
        <v>225000</v>
      </c>
    </row>
    <row r="190" spans="1:16" s="168" customFormat="1" x14ac:dyDescent="0.2">
      <c r="A190" s="253" t="s">
        <v>512</v>
      </c>
      <c r="B190" s="222" t="s">
        <v>200</v>
      </c>
      <c r="C190" s="12"/>
      <c r="D190" s="221" t="s">
        <v>202</v>
      </c>
      <c r="E190" s="15">
        <f>E191</f>
        <v>100000</v>
      </c>
      <c r="F190" s="15">
        <f t="shared" ref="F190:O190" si="46">F191</f>
        <v>100000</v>
      </c>
      <c r="G190" s="15">
        <f t="shared" si="46"/>
        <v>0</v>
      </c>
      <c r="H190" s="15">
        <f t="shared" si="46"/>
        <v>0</v>
      </c>
      <c r="I190" s="15">
        <f t="shared" si="46"/>
        <v>0</v>
      </c>
      <c r="J190" s="15">
        <f t="shared" si="46"/>
        <v>0</v>
      </c>
      <c r="K190" s="15">
        <f t="shared" si="46"/>
        <v>0</v>
      </c>
      <c r="L190" s="15">
        <f t="shared" si="46"/>
        <v>0</v>
      </c>
      <c r="M190" s="15">
        <f t="shared" si="46"/>
        <v>0</v>
      </c>
      <c r="N190" s="15">
        <f t="shared" si="46"/>
        <v>0</v>
      </c>
      <c r="O190" s="15">
        <f t="shared" si="46"/>
        <v>0</v>
      </c>
      <c r="P190" s="14">
        <f t="shared" si="45"/>
        <v>100000</v>
      </c>
    </row>
    <row r="191" spans="1:16" s="78" customFormat="1" x14ac:dyDescent="0.2">
      <c r="A191" s="251" t="s">
        <v>513</v>
      </c>
      <c r="B191" s="185" t="s">
        <v>204</v>
      </c>
      <c r="C191" s="82" t="s">
        <v>139</v>
      </c>
      <c r="D191" s="216" t="s">
        <v>205</v>
      </c>
      <c r="E191" s="103">
        <f>F191+I191</f>
        <v>100000</v>
      </c>
      <c r="F191" s="91">
        <v>100000</v>
      </c>
      <c r="G191" s="91"/>
      <c r="H191" s="91"/>
      <c r="I191" s="91"/>
      <c r="J191" s="103">
        <f>K191+N191</f>
        <v>0</v>
      </c>
      <c r="K191" s="91"/>
      <c r="L191" s="91"/>
      <c r="M191" s="91"/>
      <c r="N191" s="91"/>
      <c r="O191" s="91"/>
      <c r="P191" s="104">
        <f t="shared" si="45"/>
        <v>100000</v>
      </c>
    </row>
    <row r="192" spans="1:16" x14ac:dyDescent="0.2">
      <c r="A192" s="248" t="s">
        <v>188</v>
      </c>
      <c r="B192" s="26"/>
      <c r="C192" s="27"/>
      <c r="D192" s="53" t="s">
        <v>67</v>
      </c>
      <c r="E192" s="10">
        <f>E193</f>
        <v>2136400</v>
      </c>
      <c r="F192" s="10">
        <f t="shared" ref="F192:O192" si="47">F193</f>
        <v>2136400</v>
      </c>
      <c r="G192" s="10">
        <f t="shared" si="47"/>
        <v>1367000</v>
      </c>
      <c r="H192" s="10">
        <f t="shared" si="47"/>
        <v>52800</v>
      </c>
      <c r="I192" s="10">
        <f t="shared" si="47"/>
        <v>0</v>
      </c>
      <c r="J192" s="10">
        <f t="shared" si="47"/>
        <v>600000</v>
      </c>
      <c r="K192" s="10">
        <f t="shared" si="47"/>
        <v>0</v>
      </c>
      <c r="L192" s="10">
        <f t="shared" si="47"/>
        <v>0</v>
      </c>
      <c r="M192" s="10">
        <f t="shared" si="47"/>
        <v>0</v>
      </c>
      <c r="N192" s="10">
        <f t="shared" si="47"/>
        <v>600000</v>
      </c>
      <c r="O192" s="10">
        <f t="shared" si="47"/>
        <v>600000</v>
      </c>
      <c r="P192" s="14">
        <f t="shared" si="42"/>
        <v>2736400</v>
      </c>
    </row>
    <row r="193" spans="1:16" x14ac:dyDescent="0.2">
      <c r="A193" s="250" t="s">
        <v>305</v>
      </c>
      <c r="B193" s="28"/>
      <c r="C193" s="27"/>
      <c r="D193" s="54" t="s">
        <v>67</v>
      </c>
      <c r="E193" s="10">
        <f>E194+E196+E195</f>
        <v>2136400</v>
      </c>
      <c r="F193" s="10">
        <f t="shared" ref="F193:O193" si="48">F194+F196+F195</f>
        <v>2136400</v>
      </c>
      <c r="G193" s="10">
        <f t="shared" si="48"/>
        <v>1367000</v>
      </c>
      <c r="H193" s="10">
        <f t="shared" si="48"/>
        <v>52800</v>
      </c>
      <c r="I193" s="10">
        <f t="shared" si="48"/>
        <v>0</v>
      </c>
      <c r="J193" s="10">
        <f t="shared" si="48"/>
        <v>600000</v>
      </c>
      <c r="K193" s="10">
        <f t="shared" si="48"/>
        <v>0</v>
      </c>
      <c r="L193" s="10">
        <f t="shared" si="48"/>
        <v>0</v>
      </c>
      <c r="M193" s="10">
        <f t="shared" si="48"/>
        <v>0</v>
      </c>
      <c r="N193" s="10">
        <f t="shared" si="48"/>
        <v>600000</v>
      </c>
      <c r="O193" s="10">
        <f t="shared" si="48"/>
        <v>600000</v>
      </c>
      <c r="P193" s="10">
        <f>P194+P196+P195</f>
        <v>2736400</v>
      </c>
    </row>
    <row r="194" spans="1:16" s="7" customFormat="1" ht="25.5" x14ac:dyDescent="0.2">
      <c r="A194" s="255" t="s">
        <v>306</v>
      </c>
      <c r="B194" s="114" t="s">
        <v>208</v>
      </c>
      <c r="C194" s="114" t="s">
        <v>133</v>
      </c>
      <c r="D194" s="55" t="s">
        <v>207</v>
      </c>
      <c r="E194" s="15">
        <f>F194+I194</f>
        <v>1866400</v>
      </c>
      <c r="F194" s="13">
        <v>1866400</v>
      </c>
      <c r="G194" s="13">
        <v>1367000</v>
      </c>
      <c r="H194" s="13">
        <v>52800</v>
      </c>
      <c r="I194" s="13"/>
      <c r="J194" s="15">
        <f>K194+N194</f>
        <v>0</v>
      </c>
      <c r="K194" s="13"/>
      <c r="L194" s="13"/>
      <c r="M194" s="13"/>
      <c r="N194" s="13">
        <f>O194</f>
        <v>0</v>
      </c>
      <c r="O194" s="13"/>
      <c r="P194" s="14">
        <f t="shared" si="42"/>
        <v>1866400</v>
      </c>
    </row>
    <row r="195" spans="1:16" s="7" customFormat="1" ht="38.25" x14ac:dyDescent="0.2">
      <c r="A195" s="262" t="s">
        <v>518</v>
      </c>
      <c r="B195" s="211" t="s">
        <v>59</v>
      </c>
      <c r="C195" s="211" t="s">
        <v>149</v>
      </c>
      <c r="D195" s="223" t="s">
        <v>517</v>
      </c>
      <c r="E195" s="15">
        <f>F195+I195</f>
        <v>220000</v>
      </c>
      <c r="F195" s="224">
        <v>220000</v>
      </c>
      <c r="G195" s="224"/>
      <c r="H195" s="224"/>
      <c r="I195" s="224"/>
      <c r="J195" s="15">
        <f>K195+N195</f>
        <v>600000</v>
      </c>
      <c r="K195" s="224"/>
      <c r="L195" s="224"/>
      <c r="M195" s="224"/>
      <c r="N195" s="13">
        <f>O195</f>
        <v>600000</v>
      </c>
      <c r="O195" s="224">
        <v>600000</v>
      </c>
      <c r="P195" s="14">
        <f t="shared" si="42"/>
        <v>820000</v>
      </c>
    </row>
    <row r="196" spans="1:16" s="7" customFormat="1" ht="15.75" x14ac:dyDescent="0.25">
      <c r="A196" s="263" t="s">
        <v>307</v>
      </c>
      <c r="B196" s="225" t="s">
        <v>181</v>
      </c>
      <c r="C196" s="226"/>
      <c r="D196" s="117" t="s">
        <v>179</v>
      </c>
      <c r="E196" s="115">
        <f>E197</f>
        <v>50000</v>
      </c>
      <c r="F196" s="115">
        <f t="shared" ref="F196:O196" si="49">F197</f>
        <v>50000</v>
      </c>
      <c r="G196" s="115">
        <f t="shared" si="49"/>
        <v>0</v>
      </c>
      <c r="H196" s="115">
        <f t="shared" si="49"/>
        <v>0</v>
      </c>
      <c r="I196" s="115">
        <f t="shared" si="49"/>
        <v>0</v>
      </c>
      <c r="J196" s="115">
        <f t="shared" si="49"/>
        <v>0</v>
      </c>
      <c r="K196" s="115">
        <f t="shared" si="49"/>
        <v>0</v>
      </c>
      <c r="L196" s="115">
        <f t="shared" si="49"/>
        <v>0</v>
      </c>
      <c r="M196" s="115">
        <f t="shared" si="49"/>
        <v>0</v>
      </c>
      <c r="N196" s="115">
        <f t="shared" si="49"/>
        <v>0</v>
      </c>
      <c r="O196" s="115">
        <f t="shared" si="49"/>
        <v>0</v>
      </c>
      <c r="P196" s="14">
        <f t="shared" si="42"/>
        <v>50000</v>
      </c>
    </row>
    <row r="197" spans="1:16" s="78" customFormat="1" ht="15.75" x14ac:dyDescent="0.25">
      <c r="A197" s="251" t="s">
        <v>308</v>
      </c>
      <c r="B197" s="100" t="s">
        <v>182</v>
      </c>
      <c r="C197" s="119" t="s">
        <v>1</v>
      </c>
      <c r="D197" s="118" t="s">
        <v>180</v>
      </c>
      <c r="E197" s="120">
        <f>F197</f>
        <v>50000</v>
      </c>
      <c r="F197" s="91">
        <v>50000</v>
      </c>
      <c r="G197" s="91"/>
      <c r="H197" s="91"/>
      <c r="I197" s="91"/>
      <c r="J197" s="103"/>
      <c r="K197" s="91"/>
      <c r="L197" s="91"/>
      <c r="M197" s="91"/>
      <c r="N197" s="91"/>
      <c r="O197" s="91"/>
      <c r="P197" s="14">
        <f t="shared" si="42"/>
        <v>50000</v>
      </c>
    </row>
    <row r="198" spans="1:16" s="7" customFormat="1" x14ac:dyDescent="0.2">
      <c r="A198" s="248">
        <v>1000000</v>
      </c>
      <c r="B198" s="39"/>
      <c r="C198" s="40"/>
      <c r="D198" s="116" t="s">
        <v>68</v>
      </c>
      <c r="E198" s="33">
        <f>E199</f>
        <v>33079061</v>
      </c>
      <c r="F198" s="33">
        <f t="shared" ref="F198:O198" si="50">F199</f>
        <v>33079061</v>
      </c>
      <c r="G198" s="33">
        <f t="shared" si="50"/>
        <v>21317300</v>
      </c>
      <c r="H198" s="33">
        <f t="shared" si="50"/>
        <v>2869200</v>
      </c>
      <c r="I198" s="33">
        <f t="shared" si="50"/>
        <v>0</v>
      </c>
      <c r="J198" s="33">
        <f t="shared" si="50"/>
        <v>6452361</v>
      </c>
      <c r="K198" s="33">
        <f t="shared" si="50"/>
        <v>1930100</v>
      </c>
      <c r="L198" s="33">
        <f t="shared" si="50"/>
        <v>783000</v>
      </c>
      <c r="M198" s="33">
        <f t="shared" si="50"/>
        <v>233800</v>
      </c>
      <c r="N198" s="33">
        <f t="shared" si="50"/>
        <v>4522261</v>
      </c>
      <c r="O198" s="33">
        <f t="shared" si="50"/>
        <v>4522261</v>
      </c>
      <c r="P198" s="14">
        <f t="shared" si="42"/>
        <v>39531422</v>
      </c>
    </row>
    <row r="199" spans="1:16" s="7" customFormat="1" x14ac:dyDescent="0.2">
      <c r="A199" s="250" t="s">
        <v>309</v>
      </c>
      <c r="B199" s="36"/>
      <c r="C199" s="40"/>
      <c r="D199" s="70" t="s">
        <v>117</v>
      </c>
      <c r="E199" s="33">
        <f t="shared" ref="E199:O199" si="51">SUM(E200:E205)</f>
        <v>33079061</v>
      </c>
      <c r="F199" s="33">
        <f t="shared" si="51"/>
        <v>33079061</v>
      </c>
      <c r="G199" s="33">
        <f t="shared" si="51"/>
        <v>21317300</v>
      </c>
      <c r="H199" s="33">
        <f t="shared" si="51"/>
        <v>2869200</v>
      </c>
      <c r="I199" s="33">
        <f t="shared" si="51"/>
        <v>0</v>
      </c>
      <c r="J199" s="33">
        <f t="shared" si="51"/>
        <v>6452361</v>
      </c>
      <c r="K199" s="33">
        <f t="shared" si="51"/>
        <v>1930100</v>
      </c>
      <c r="L199" s="33">
        <f t="shared" si="51"/>
        <v>783000</v>
      </c>
      <c r="M199" s="33">
        <f t="shared" si="51"/>
        <v>233800</v>
      </c>
      <c r="N199" s="33">
        <f t="shared" si="51"/>
        <v>4522261</v>
      </c>
      <c r="O199" s="33">
        <f t="shared" si="51"/>
        <v>4522261</v>
      </c>
      <c r="P199" s="14">
        <f t="shared" si="42"/>
        <v>39531422</v>
      </c>
    </row>
    <row r="200" spans="1:16" s="7" customFormat="1" ht="25.5" x14ac:dyDescent="0.2">
      <c r="A200" s="250" t="s">
        <v>310</v>
      </c>
      <c r="B200" s="29" t="s">
        <v>208</v>
      </c>
      <c r="C200" s="29" t="s">
        <v>133</v>
      </c>
      <c r="D200" s="55" t="s">
        <v>207</v>
      </c>
      <c r="E200" s="15">
        <f t="shared" ref="E200:E207" si="52">F200+I200</f>
        <v>1004961</v>
      </c>
      <c r="F200" s="13">
        <v>1004961</v>
      </c>
      <c r="G200" s="13">
        <v>661600</v>
      </c>
      <c r="H200" s="13">
        <v>23200</v>
      </c>
      <c r="I200" s="13"/>
      <c r="J200" s="15">
        <f t="shared" ref="J200:J207" si="53">K200+N200</f>
        <v>397839</v>
      </c>
      <c r="K200" s="13"/>
      <c r="L200" s="13"/>
      <c r="M200" s="13"/>
      <c r="N200" s="13">
        <f t="shared" ref="N200:N207" si="54">O200</f>
        <v>397839</v>
      </c>
      <c r="O200" s="13">
        <v>397839</v>
      </c>
      <c r="P200" s="14">
        <f t="shared" si="42"/>
        <v>1402800</v>
      </c>
    </row>
    <row r="201" spans="1:16" ht="25.5" x14ac:dyDescent="0.2">
      <c r="A201" s="250" t="s">
        <v>321</v>
      </c>
      <c r="B201" s="30" t="s">
        <v>320</v>
      </c>
      <c r="C201" s="30" t="s">
        <v>151</v>
      </c>
      <c r="D201" s="58" t="s">
        <v>319</v>
      </c>
      <c r="E201" s="15">
        <f>F201+I201</f>
        <v>14044700</v>
      </c>
      <c r="F201" s="13">
        <v>14044700</v>
      </c>
      <c r="G201" s="13">
        <v>10600700</v>
      </c>
      <c r="H201" s="13">
        <v>738000</v>
      </c>
      <c r="I201" s="13"/>
      <c r="J201" s="15">
        <f>K201+N201</f>
        <v>2046822</v>
      </c>
      <c r="K201" s="13">
        <v>1290000</v>
      </c>
      <c r="L201" s="13">
        <v>730000</v>
      </c>
      <c r="M201" s="13">
        <v>16500</v>
      </c>
      <c r="N201" s="13">
        <f>O201</f>
        <v>756822</v>
      </c>
      <c r="O201" s="13">
        <v>756822</v>
      </c>
      <c r="P201" s="14">
        <f>E201+J201</f>
        <v>16091522</v>
      </c>
    </row>
    <row r="202" spans="1:16" x14ac:dyDescent="0.2">
      <c r="A202" s="250" t="s">
        <v>313</v>
      </c>
      <c r="B202" s="30" t="s">
        <v>312</v>
      </c>
      <c r="C202" s="30" t="s">
        <v>69</v>
      </c>
      <c r="D202" s="58" t="s">
        <v>311</v>
      </c>
      <c r="E202" s="15">
        <f t="shared" si="52"/>
        <v>4669800</v>
      </c>
      <c r="F202" s="13">
        <v>4669800</v>
      </c>
      <c r="G202" s="13">
        <v>3187100</v>
      </c>
      <c r="H202" s="13">
        <v>412100</v>
      </c>
      <c r="I202" s="13"/>
      <c r="J202" s="15">
        <f t="shared" si="53"/>
        <v>198644</v>
      </c>
      <c r="K202" s="13"/>
      <c r="L202" s="13"/>
      <c r="M202" s="13"/>
      <c r="N202" s="13">
        <f t="shared" si="54"/>
        <v>198644</v>
      </c>
      <c r="O202" s="13">
        <v>198644</v>
      </c>
      <c r="P202" s="14">
        <f t="shared" si="42"/>
        <v>4868444</v>
      </c>
    </row>
    <row r="203" spans="1:16" x14ac:dyDescent="0.2">
      <c r="A203" s="250" t="s">
        <v>316</v>
      </c>
      <c r="B203" s="12" t="s">
        <v>315</v>
      </c>
      <c r="C203" s="12" t="s">
        <v>69</v>
      </c>
      <c r="D203" s="66" t="s">
        <v>314</v>
      </c>
      <c r="E203" s="15">
        <f>F203+I203</f>
        <v>2647800</v>
      </c>
      <c r="F203" s="13">
        <v>2647800</v>
      </c>
      <c r="G203" s="13">
        <v>1693600</v>
      </c>
      <c r="H203" s="13">
        <v>357500</v>
      </c>
      <c r="I203" s="13"/>
      <c r="J203" s="15">
        <f t="shared" si="53"/>
        <v>1078456</v>
      </c>
      <c r="K203" s="13">
        <v>35100</v>
      </c>
      <c r="L203" s="13">
        <v>3000</v>
      </c>
      <c r="M203" s="13">
        <v>7300</v>
      </c>
      <c r="N203" s="13">
        <f t="shared" si="54"/>
        <v>1043356</v>
      </c>
      <c r="O203" s="13">
        <v>1043356</v>
      </c>
      <c r="P203" s="14">
        <f t="shared" si="42"/>
        <v>3726256</v>
      </c>
    </row>
    <row r="204" spans="1:16" ht="25.5" x14ac:dyDescent="0.2">
      <c r="A204" s="250" t="s">
        <v>318</v>
      </c>
      <c r="B204" s="30" t="s">
        <v>56</v>
      </c>
      <c r="C204" s="30" t="s">
        <v>70</v>
      </c>
      <c r="D204" s="62" t="s">
        <v>317</v>
      </c>
      <c r="E204" s="15">
        <f t="shared" si="52"/>
        <v>6512900</v>
      </c>
      <c r="F204" s="13">
        <v>6512900</v>
      </c>
      <c r="G204" s="13">
        <v>3920400</v>
      </c>
      <c r="H204" s="13">
        <v>1303500</v>
      </c>
      <c r="I204" s="13"/>
      <c r="J204" s="15">
        <f t="shared" si="53"/>
        <v>2520900</v>
      </c>
      <c r="K204" s="13">
        <v>605000</v>
      </c>
      <c r="L204" s="13">
        <v>50000</v>
      </c>
      <c r="M204" s="13">
        <v>210000</v>
      </c>
      <c r="N204" s="13">
        <f t="shared" si="54"/>
        <v>1915900</v>
      </c>
      <c r="O204" s="13">
        <v>1915900</v>
      </c>
      <c r="P204" s="14">
        <f t="shared" si="42"/>
        <v>9033800</v>
      </c>
    </row>
    <row r="205" spans="1:16" x14ac:dyDescent="0.2">
      <c r="A205" s="250" t="s">
        <v>324</v>
      </c>
      <c r="B205" s="30" t="s">
        <v>323</v>
      </c>
      <c r="C205" s="30"/>
      <c r="D205" s="58" t="s">
        <v>322</v>
      </c>
      <c r="E205" s="15">
        <f t="shared" si="52"/>
        <v>4198900</v>
      </c>
      <c r="F205" s="13">
        <f>F206+F207</f>
        <v>4198900</v>
      </c>
      <c r="G205" s="13">
        <f>G206+G207</f>
        <v>1253900</v>
      </c>
      <c r="H205" s="13">
        <f>H206+H207</f>
        <v>34900</v>
      </c>
      <c r="I205" s="13">
        <f>I206+I207</f>
        <v>0</v>
      </c>
      <c r="J205" s="15">
        <f t="shared" si="53"/>
        <v>209700</v>
      </c>
      <c r="K205" s="13">
        <f>K206+K207</f>
        <v>0</v>
      </c>
      <c r="L205" s="13">
        <f>L206+L207</f>
        <v>0</v>
      </c>
      <c r="M205" s="13">
        <f>M206+M207</f>
        <v>0</v>
      </c>
      <c r="N205" s="13">
        <f t="shared" si="54"/>
        <v>209700</v>
      </c>
      <c r="O205" s="13">
        <f>O206+O207</f>
        <v>209700</v>
      </c>
      <c r="P205" s="14">
        <f t="shared" si="42"/>
        <v>4408600</v>
      </c>
    </row>
    <row r="206" spans="1:16" s="84" customFormat="1" x14ac:dyDescent="0.2">
      <c r="A206" s="251" t="s">
        <v>464</v>
      </c>
      <c r="B206" s="187" t="s">
        <v>462</v>
      </c>
      <c r="C206" s="96" t="s">
        <v>71</v>
      </c>
      <c r="D206" s="95" t="s">
        <v>466</v>
      </c>
      <c r="E206" s="103">
        <f t="shared" si="52"/>
        <v>1698900</v>
      </c>
      <c r="F206" s="91">
        <v>1698900</v>
      </c>
      <c r="G206" s="91">
        <v>1253900</v>
      </c>
      <c r="H206" s="91">
        <v>34900</v>
      </c>
      <c r="I206" s="91"/>
      <c r="J206" s="103">
        <f t="shared" si="53"/>
        <v>209700</v>
      </c>
      <c r="K206" s="91"/>
      <c r="L206" s="91"/>
      <c r="M206" s="91"/>
      <c r="N206" s="91">
        <f t="shared" si="54"/>
        <v>209700</v>
      </c>
      <c r="O206" s="91">
        <v>209700</v>
      </c>
      <c r="P206" s="104">
        <f t="shared" si="42"/>
        <v>1908600</v>
      </c>
    </row>
    <row r="207" spans="1:16" s="84" customFormat="1" x14ac:dyDescent="0.2">
      <c r="A207" s="251" t="s">
        <v>465</v>
      </c>
      <c r="B207" s="187" t="s">
        <v>463</v>
      </c>
      <c r="C207" s="96" t="s">
        <v>71</v>
      </c>
      <c r="D207" s="95" t="s">
        <v>467</v>
      </c>
      <c r="E207" s="103">
        <f t="shared" si="52"/>
        <v>2500000</v>
      </c>
      <c r="F207" s="91">
        <v>2500000</v>
      </c>
      <c r="G207" s="91"/>
      <c r="H207" s="91"/>
      <c r="I207" s="91"/>
      <c r="J207" s="103">
        <f t="shared" si="53"/>
        <v>0</v>
      </c>
      <c r="K207" s="91"/>
      <c r="L207" s="91"/>
      <c r="M207" s="91"/>
      <c r="N207" s="91">
        <f t="shared" si="54"/>
        <v>0</v>
      </c>
      <c r="O207" s="91"/>
      <c r="P207" s="104">
        <f t="shared" si="42"/>
        <v>2500000</v>
      </c>
    </row>
    <row r="208" spans="1:16" s="165" customFormat="1" ht="25.5" x14ac:dyDescent="0.2">
      <c r="A208" s="248">
        <v>1100000</v>
      </c>
      <c r="B208" s="26"/>
      <c r="C208" s="189"/>
      <c r="D208" s="53" t="s">
        <v>0</v>
      </c>
      <c r="E208" s="10">
        <f>E209</f>
        <v>13951300</v>
      </c>
      <c r="F208" s="10">
        <f t="shared" ref="F208:P208" si="55">F209</f>
        <v>13951300</v>
      </c>
      <c r="G208" s="10">
        <f t="shared" si="55"/>
        <v>7965500</v>
      </c>
      <c r="H208" s="10">
        <f t="shared" si="55"/>
        <v>1371800</v>
      </c>
      <c r="I208" s="10">
        <f t="shared" si="55"/>
        <v>0</v>
      </c>
      <c r="J208" s="10">
        <f t="shared" si="55"/>
        <v>3642100</v>
      </c>
      <c r="K208" s="10">
        <f t="shared" si="55"/>
        <v>350000</v>
      </c>
      <c r="L208" s="10">
        <f t="shared" si="55"/>
        <v>0</v>
      </c>
      <c r="M208" s="10">
        <f t="shared" si="55"/>
        <v>159000</v>
      </c>
      <c r="N208" s="10">
        <f t="shared" si="55"/>
        <v>3292100</v>
      </c>
      <c r="O208" s="10">
        <f t="shared" si="55"/>
        <v>3292100</v>
      </c>
      <c r="P208" s="10">
        <f t="shared" si="55"/>
        <v>17593400</v>
      </c>
    </row>
    <row r="209" spans="1:16" s="165" customFormat="1" ht="18.75" customHeight="1" x14ac:dyDescent="0.2">
      <c r="A209" s="253">
        <v>1110000</v>
      </c>
      <c r="B209" s="28"/>
      <c r="C209" s="189"/>
      <c r="D209" s="54" t="s">
        <v>0</v>
      </c>
      <c r="E209" s="10">
        <f>E210+E211+E213+E218+E220+E216+E222</f>
        <v>13951300</v>
      </c>
      <c r="F209" s="10">
        <f t="shared" ref="F209:O209" si="56">F210+F211+F213+F218+F220+F216+F222</f>
        <v>13951300</v>
      </c>
      <c r="G209" s="10">
        <f t="shared" si="56"/>
        <v>7965500</v>
      </c>
      <c r="H209" s="10">
        <f t="shared" si="56"/>
        <v>1371800</v>
      </c>
      <c r="I209" s="10">
        <f t="shared" si="56"/>
        <v>0</v>
      </c>
      <c r="J209" s="10">
        <f t="shared" si="56"/>
        <v>3642100</v>
      </c>
      <c r="K209" s="10">
        <f t="shared" si="56"/>
        <v>350000</v>
      </c>
      <c r="L209" s="10">
        <f t="shared" si="56"/>
        <v>0</v>
      </c>
      <c r="M209" s="10">
        <f t="shared" si="56"/>
        <v>159000</v>
      </c>
      <c r="N209" s="10">
        <f t="shared" si="56"/>
        <v>3292100</v>
      </c>
      <c r="O209" s="10">
        <f t="shared" si="56"/>
        <v>3292100</v>
      </c>
      <c r="P209" s="10">
        <f>P210+P211+P213+P218+P220+P216+P222</f>
        <v>17593400</v>
      </c>
    </row>
    <row r="210" spans="1:16" s="168" customFormat="1" ht="25.5" x14ac:dyDescent="0.2">
      <c r="A210" s="253" t="s">
        <v>325</v>
      </c>
      <c r="B210" s="29" t="s">
        <v>208</v>
      </c>
      <c r="C210" s="190" t="s">
        <v>133</v>
      </c>
      <c r="D210" s="55" t="s">
        <v>207</v>
      </c>
      <c r="E210" s="15">
        <f t="shared" ref="E210:E224" si="57">F210+I210</f>
        <v>1566700</v>
      </c>
      <c r="F210" s="13">
        <v>1566700</v>
      </c>
      <c r="G210" s="13">
        <v>1092100</v>
      </c>
      <c r="H210" s="13">
        <v>75100</v>
      </c>
      <c r="I210" s="13"/>
      <c r="J210" s="15">
        <f>K210+N210</f>
        <v>33500</v>
      </c>
      <c r="K210" s="13"/>
      <c r="L210" s="13"/>
      <c r="M210" s="13"/>
      <c r="N210" s="13">
        <f>O210</f>
        <v>33500</v>
      </c>
      <c r="O210" s="13">
        <v>33500</v>
      </c>
      <c r="P210" s="14">
        <f t="shared" ref="P210:P224" si="58">E210+J210</f>
        <v>1600200</v>
      </c>
    </row>
    <row r="211" spans="1:16" s="168" customFormat="1" x14ac:dyDescent="0.2">
      <c r="A211" s="253" t="s">
        <v>326</v>
      </c>
      <c r="B211" s="34" t="s">
        <v>166</v>
      </c>
      <c r="C211" s="191"/>
      <c r="D211" s="68" t="s">
        <v>160</v>
      </c>
      <c r="E211" s="15">
        <f t="shared" si="57"/>
        <v>283000</v>
      </c>
      <c r="F211" s="13">
        <f>F212</f>
        <v>283000</v>
      </c>
      <c r="G211" s="13"/>
      <c r="H211" s="13"/>
      <c r="I211" s="13"/>
      <c r="J211" s="15">
        <f t="shared" ref="J211:J224" si="59">K211+N211</f>
        <v>0</v>
      </c>
      <c r="K211" s="13"/>
      <c r="L211" s="13"/>
      <c r="M211" s="13"/>
      <c r="N211" s="13">
        <f t="shared" ref="N211:N224" si="60">O211</f>
        <v>0</v>
      </c>
      <c r="O211" s="13"/>
      <c r="P211" s="14">
        <f t="shared" si="58"/>
        <v>283000</v>
      </c>
    </row>
    <row r="212" spans="1:16" s="78" customFormat="1" ht="15.75" customHeight="1" x14ac:dyDescent="0.2">
      <c r="A212" s="251" t="s">
        <v>327</v>
      </c>
      <c r="B212" s="89" t="s">
        <v>296</v>
      </c>
      <c r="C212" s="192" t="s">
        <v>1</v>
      </c>
      <c r="D212" s="193" t="s">
        <v>153</v>
      </c>
      <c r="E212" s="103">
        <f t="shared" si="57"/>
        <v>283000</v>
      </c>
      <c r="F212" s="91">
        <v>283000</v>
      </c>
      <c r="G212" s="91"/>
      <c r="H212" s="91"/>
      <c r="I212" s="91"/>
      <c r="J212" s="15">
        <f t="shared" si="59"/>
        <v>0</v>
      </c>
      <c r="K212" s="91"/>
      <c r="L212" s="91"/>
      <c r="M212" s="91"/>
      <c r="N212" s="13">
        <f t="shared" si="60"/>
        <v>0</v>
      </c>
      <c r="O212" s="91"/>
      <c r="P212" s="104">
        <f t="shared" si="58"/>
        <v>283000</v>
      </c>
    </row>
    <row r="213" spans="1:16" s="168" customFormat="1" ht="15.75" customHeight="1" x14ac:dyDescent="0.2">
      <c r="A213" s="253">
        <v>1115010</v>
      </c>
      <c r="B213" s="34" t="s">
        <v>161</v>
      </c>
      <c r="C213" s="191"/>
      <c r="D213" s="67" t="s">
        <v>19</v>
      </c>
      <c r="E213" s="15">
        <f t="shared" si="57"/>
        <v>644000</v>
      </c>
      <c r="F213" s="13">
        <f>SUM(F214:F215)</f>
        <v>644000</v>
      </c>
      <c r="G213" s="13">
        <f>SUM(G214:G215)</f>
        <v>0</v>
      </c>
      <c r="H213" s="13">
        <f>SUM(H214:H215)</f>
        <v>0</v>
      </c>
      <c r="I213" s="13">
        <f>SUM(I214:I215)</f>
        <v>0</v>
      </c>
      <c r="J213" s="15">
        <f t="shared" si="59"/>
        <v>0</v>
      </c>
      <c r="K213" s="13">
        <f>SUM(K214:K215)</f>
        <v>0</v>
      </c>
      <c r="L213" s="13">
        <f>SUM(L214:L215)</f>
        <v>0</v>
      </c>
      <c r="M213" s="13">
        <f>SUM(M214:M215)</f>
        <v>0</v>
      </c>
      <c r="N213" s="13">
        <f t="shared" si="60"/>
        <v>0</v>
      </c>
      <c r="O213" s="13">
        <f>SUM(O214:O215)</f>
        <v>0</v>
      </c>
      <c r="P213" s="14">
        <f t="shared" si="58"/>
        <v>644000</v>
      </c>
    </row>
    <row r="214" spans="1:16" s="78" customFormat="1" ht="15.75" customHeight="1" x14ac:dyDescent="0.2">
      <c r="A214" s="251">
        <v>1115011</v>
      </c>
      <c r="B214" s="89" t="s">
        <v>34</v>
      </c>
      <c r="C214" s="192" t="s">
        <v>2</v>
      </c>
      <c r="D214" s="90" t="s">
        <v>97</v>
      </c>
      <c r="E214" s="103">
        <f t="shared" si="57"/>
        <v>380000</v>
      </c>
      <c r="F214" s="91">
        <v>380000</v>
      </c>
      <c r="G214" s="91"/>
      <c r="H214" s="91"/>
      <c r="I214" s="91"/>
      <c r="J214" s="15">
        <f t="shared" si="59"/>
        <v>0</v>
      </c>
      <c r="K214" s="91"/>
      <c r="L214" s="91"/>
      <c r="M214" s="91"/>
      <c r="N214" s="13">
        <f t="shared" si="60"/>
        <v>0</v>
      </c>
      <c r="O214" s="91"/>
      <c r="P214" s="14">
        <f t="shared" si="58"/>
        <v>380000</v>
      </c>
    </row>
    <row r="215" spans="1:16" s="78" customFormat="1" ht="15.75" customHeight="1" x14ac:dyDescent="0.2">
      <c r="A215" s="251">
        <v>1115012</v>
      </c>
      <c r="B215" s="89" t="s">
        <v>13</v>
      </c>
      <c r="C215" s="192" t="s">
        <v>2</v>
      </c>
      <c r="D215" s="194" t="s">
        <v>12</v>
      </c>
      <c r="E215" s="103">
        <f t="shared" si="57"/>
        <v>264000</v>
      </c>
      <c r="F215" s="91">
        <v>264000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264000</v>
      </c>
    </row>
    <row r="216" spans="1:16" s="168" customFormat="1" ht="15.75" customHeight="1" x14ac:dyDescent="0.2">
      <c r="A216" s="253" t="s">
        <v>421</v>
      </c>
      <c r="B216" s="34" t="s">
        <v>422</v>
      </c>
      <c r="C216" s="195"/>
      <c r="D216" s="196" t="s">
        <v>480</v>
      </c>
      <c r="E216" s="15">
        <f t="shared" si="57"/>
        <v>26000</v>
      </c>
      <c r="F216" s="13">
        <f>F217</f>
        <v>26000</v>
      </c>
      <c r="G216" s="13">
        <f>G217</f>
        <v>0</v>
      </c>
      <c r="H216" s="13">
        <f>H217</f>
        <v>0</v>
      </c>
      <c r="I216" s="13">
        <f>I217</f>
        <v>0</v>
      </c>
      <c r="J216" s="15">
        <f t="shared" si="59"/>
        <v>0</v>
      </c>
      <c r="K216" s="13">
        <f>K217</f>
        <v>0</v>
      </c>
      <c r="L216" s="13">
        <f>L217</f>
        <v>0</v>
      </c>
      <c r="M216" s="13">
        <f>M217</f>
        <v>0</v>
      </c>
      <c r="N216" s="13">
        <f t="shared" si="60"/>
        <v>0</v>
      </c>
      <c r="O216" s="13">
        <f>O217</f>
        <v>0</v>
      </c>
      <c r="P216" s="14">
        <f t="shared" si="58"/>
        <v>26000</v>
      </c>
    </row>
    <row r="217" spans="1:16" s="78" customFormat="1" ht="26.25" customHeight="1" x14ac:dyDescent="0.2">
      <c r="A217" s="251" t="s">
        <v>424</v>
      </c>
      <c r="B217" s="89" t="s">
        <v>423</v>
      </c>
      <c r="C217" s="197" t="s">
        <v>2</v>
      </c>
      <c r="D217" s="198" t="s">
        <v>481</v>
      </c>
      <c r="E217" s="103">
        <f t="shared" si="57"/>
        <v>26000</v>
      </c>
      <c r="F217" s="91">
        <v>26000</v>
      </c>
      <c r="G217" s="91"/>
      <c r="H217" s="91"/>
      <c r="I217" s="91"/>
      <c r="J217" s="15">
        <f t="shared" si="59"/>
        <v>0</v>
      </c>
      <c r="K217" s="91"/>
      <c r="L217" s="91"/>
      <c r="M217" s="91"/>
      <c r="N217" s="13">
        <f t="shared" si="60"/>
        <v>0</v>
      </c>
      <c r="O217" s="91"/>
      <c r="P217" s="14">
        <f t="shared" si="58"/>
        <v>26000</v>
      </c>
    </row>
    <row r="218" spans="1:16" s="168" customFormat="1" x14ac:dyDescent="0.2">
      <c r="A218" s="253">
        <v>1115030</v>
      </c>
      <c r="B218" s="34" t="s">
        <v>162</v>
      </c>
      <c r="C218" s="191"/>
      <c r="D218" s="199" t="s">
        <v>154</v>
      </c>
      <c r="E218" s="15">
        <f t="shared" si="57"/>
        <v>8262800</v>
      </c>
      <c r="F218" s="13">
        <f>SUM(F219)</f>
        <v>8262800</v>
      </c>
      <c r="G218" s="13">
        <f t="shared" ref="G218:O218" si="61">SUM(G219)</f>
        <v>5459700</v>
      </c>
      <c r="H218" s="13">
        <f t="shared" si="61"/>
        <v>984000</v>
      </c>
      <c r="I218" s="13">
        <f t="shared" si="61"/>
        <v>0</v>
      </c>
      <c r="J218" s="15">
        <f t="shared" si="59"/>
        <v>2725600</v>
      </c>
      <c r="K218" s="13">
        <f t="shared" si="61"/>
        <v>340000</v>
      </c>
      <c r="L218" s="13">
        <f t="shared" si="61"/>
        <v>0</v>
      </c>
      <c r="M218" s="13">
        <f t="shared" si="61"/>
        <v>159000</v>
      </c>
      <c r="N218" s="13">
        <f t="shared" si="60"/>
        <v>2385600</v>
      </c>
      <c r="O218" s="13">
        <f t="shared" si="61"/>
        <v>2385600</v>
      </c>
      <c r="P218" s="14">
        <f t="shared" si="58"/>
        <v>10988400</v>
      </c>
    </row>
    <row r="219" spans="1:16" s="78" customFormat="1" ht="25.5" x14ac:dyDescent="0.2">
      <c r="A219" s="251">
        <v>1115031</v>
      </c>
      <c r="B219" s="89" t="s">
        <v>155</v>
      </c>
      <c r="C219" s="192" t="s">
        <v>2</v>
      </c>
      <c r="D219" s="90" t="s">
        <v>98</v>
      </c>
      <c r="E219" s="15">
        <f t="shared" si="57"/>
        <v>8262800</v>
      </c>
      <c r="F219" s="91">
        <v>8262800</v>
      </c>
      <c r="G219" s="91">
        <v>5459700</v>
      </c>
      <c r="H219" s="91">
        <v>984000</v>
      </c>
      <c r="I219" s="91"/>
      <c r="J219" s="15">
        <f t="shared" si="59"/>
        <v>2725600</v>
      </c>
      <c r="K219" s="91">
        <v>340000</v>
      </c>
      <c r="L219" s="91"/>
      <c r="M219" s="91">
        <v>159000</v>
      </c>
      <c r="N219" s="13">
        <f t="shared" si="60"/>
        <v>2385600</v>
      </c>
      <c r="O219" s="91">
        <v>2385600</v>
      </c>
      <c r="P219" s="14">
        <f t="shared" si="58"/>
        <v>10988400</v>
      </c>
    </row>
    <row r="220" spans="1:16" s="168" customFormat="1" x14ac:dyDescent="0.2">
      <c r="A220" s="253">
        <v>1115040</v>
      </c>
      <c r="B220" s="34" t="s">
        <v>156</v>
      </c>
      <c r="C220" s="191"/>
      <c r="D220" s="69" t="s">
        <v>157</v>
      </c>
      <c r="E220" s="15">
        <f>E221</f>
        <v>2651900</v>
      </c>
      <c r="F220" s="15">
        <f t="shared" ref="F220:O220" si="62">F221</f>
        <v>2651900</v>
      </c>
      <c r="G220" s="15">
        <f t="shared" si="62"/>
        <v>1115400</v>
      </c>
      <c r="H220" s="15">
        <f t="shared" si="62"/>
        <v>291700</v>
      </c>
      <c r="I220" s="15">
        <f t="shared" si="62"/>
        <v>0</v>
      </c>
      <c r="J220" s="15">
        <f t="shared" si="59"/>
        <v>883000</v>
      </c>
      <c r="K220" s="15">
        <f t="shared" si="62"/>
        <v>10000</v>
      </c>
      <c r="L220" s="15">
        <f t="shared" si="62"/>
        <v>0</v>
      </c>
      <c r="M220" s="15">
        <f t="shared" si="62"/>
        <v>0</v>
      </c>
      <c r="N220" s="13">
        <f t="shared" si="60"/>
        <v>873000</v>
      </c>
      <c r="O220" s="15">
        <f t="shared" si="62"/>
        <v>873000</v>
      </c>
      <c r="P220" s="14">
        <f t="shared" si="58"/>
        <v>3534900</v>
      </c>
    </row>
    <row r="221" spans="1:16" s="78" customFormat="1" ht="17.25" customHeight="1" x14ac:dyDescent="0.2">
      <c r="A221" s="251">
        <v>1115041</v>
      </c>
      <c r="B221" s="89" t="s">
        <v>158</v>
      </c>
      <c r="C221" s="192" t="s">
        <v>2</v>
      </c>
      <c r="D221" s="90" t="s">
        <v>328</v>
      </c>
      <c r="E221" s="15">
        <f t="shared" si="57"/>
        <v>2651900</v>
      </c>
      <c r="F221" s="91">
        <v>2651900</v>
      </c>
      <c r="G221" s="91">
        <v>1115400</v>
      </c>
      <c r="H221" s="91">
        <v>291700</v>
      </c>
      <c r="I221" s="91"/>
      <c r="J221" s="15">
        <f t="shared" si="59"/>
        <v>883000</v>
      </c>
      <c r="K221" s="91">
        <v>10000</v>
      </c>
      <c r="L221" s="91"/>
      <c r="M221" s="91"/>
      <c r="N221" s="13">
        <f t="shared" si="60"/>
        <v>873000</v>
      </c>
      <c r="O221" s="91">
        <v>873000</v>
      </c>
      <c r="P221" s="14">
        <f t="shared" si="58"/>
        <v>3534900</v>
      </c>
    </row>
    <row r="222" spans="1:16" s="168" customFormat="1" ht="17.25" customHeight="1" x14ac:dyDescent="0.2">
      <c r="A222" s="253" t="s">
        <v>504</v>
      </c>
      <c r="B222" s="208" t="s">
        <v>506</v>
      </c>
      <c r="C222" s="191"/>
      <c r="D222" s="69" t="s">
        <v>505</v>
      </c>
      <c r="E222" s="15">
        <f>E223+E224</f>
        <v>516900</v>
      </c>
      <c r="F222" s="15">
        <f t="shared" ref="F222:O222" si="63">F223+F224</f>
        <v>516900</v>
      </c>
      <c r="G222" s="15">
        <f t="shared" si="63"/>
        <v>298300</v>
      </c>
      <c r="H222" s="15">
        <f t="shared" si="63"/>
        <v>21000</v>
      </c>
      <c r="I222" s="15">
        <f t="shared" si="63"/>
        <v>0</v>
      </c>
      <c r="J222" s="15">
        <f t="shared" si="63"/>
        <v>0</v>
      </c>
      <c r="K222" s="15">
        <f t="shared" si="63"/>
        <v>0</v>
      </c>
      <c r="L222" s="15">
        <f t="shared" si="63"/>
        <v>0</v>
      </c>
      <c r="M222" s="15">
        <f t="shared" si="63"/>
        <v>0</v>
      </c>
      <c r="N222" s="15">
        <f t="shared" si="63"/>
        <v>0</v>
      </c>
      <c r="O222" s="15">
        <f t="shared" si="63"/>
        <v>0</v>
      </c>
      <c r="P222" s="14">
        <f t="shared" si="58"/>
        <v>516900</v>
      </c>
    </row>
    <row r="223" spans="1:16" s="78" customFormat="1" ht="25.5" x14ac:dyDescent="0.2">
      <c r="A223" s="251" t="s">
        <v>508</v>
      </c>
      <c r="B223" s="207" t="s">
        <v>509</v>
      </c>
      <c r="C223" s="192" t="s">
        <v>2</v>
      </c>
      <c r="D223" s="90" t="s">
        <v>507</v>
      </c>
      <c r="E223" s="15">
        <f t="shared" si="57"/>
        <v>10000</v>
      </c>
      <c r="F223" s="91">
        <v>10000</v>
      </c>
      <c r="G223" s="91"/>
      <c r="H223" s="91"/>
      <c r="I223" s="91"/>
      <c r="J223" s="15">
        <f t="shared" si="59"/>
        <v>0</v>
      </c>
      <c r="K223" s="91"/>
      <c r="L223" s="91"/>
      <c r="M223" s="91"/>
      <c r="N223" s="13">
        <f t="shared" si="60"/>
        <v>0</v>
      </c>
      <c r="O223" s="91"/>
      <c r="P223" s="104">
        <f t="shared" si="58"/>
        <v>10000</v>
      </c>
    </row>
    <row r="224" spans="1:16" s="78" customFormat="1" x14ac:dyDescent="0.2">
      <c r="A224" s="251" t="s">
        <v>557</v>
      </c>
      <c r="B224" s="207" t="s">
        <v>558</v>
      </c>
      <c r="C224" s="192" t="s">
        <v>2</v>
      </c>
      <c r="D224" s="318" t="s">
        <v>559</v>
      </c>
      <c r="E224" s="15">
        <f t="shared" si="57"/>
        <v>506900</v>
      </c>
      <c r="F224" s="91">
        <v>506900</v>
      </c>
      <c r="G224" s="91">
        <v>298300</v>
      </c>
      <c r="H224" s="91">
        <v>21000</v>
      </c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506900</v>
      </c>
    </row>
    <row r="225" spans="1:16" s="7" customFormat="1" ht="25.5" x14ac:dyDescent="0.2">
      <c r="A225" s="248">
        <v>1200000</v>
      </c>
      <c r="B225" s="39"/>
      <c r="C225" s="41"/>
      <c r="D225" s="74" t="s">
        <v>74</v>
      </c>
      <c r="E225" s="33">
        <f>E226</f>
        <v>80725226</v>
      </c>
      <c r="F225" s="33">
        <f t="shared" ref="F225:O225" si="64">F226</f>
        <v>80725226</v>
      </c>
      <c r="G225" s="33">
        <f t="shared" si="64"/>
        <v>2345400</v>
      </c>
      <c r="H225" s="33">
        <f t="shared" si="64"/>
        <v>10365200</v>
      </c>
      <c r="I225" s="33">
        <f t="shared" si="64"/>
        <v>0</v>
      </c>
      <c r="J225" s="33">
        <f t="shared" si="64"/>
        <v>51025845</v>
      </c>
      <c r="K225" s="33">
        <f t="shared" si="64"/>
        <v>0</v>
      </c>
      <c r="L225" s="33">
        <f t="shared" si="64"/>
        <v>0</v>
      </c>
      <c r="M225" s="33">
        <f t="shared" si="64"/>
        <v>0</v>
      </c>
      <c r="N225" s="33">
        <f t="shared" si="64"/>
        <v>51025845</v>
      </c>
      <c r="O225" s="33">
        <f t="shared" si="64"/>
        <v>51025845</v>
      </c>
      <c r="P225" s="14">
        <f t="shared" si="42"/>
        <v>131751071</v>
      </c>
    </row>
    <row r="226" spans="1:16" s="7" customFormat="1" ht="25.5" x14ac:dyDescent="0.2">
      <c r="A226" s="250" t="s">
        <v>329</v>
      </c>
      <c r="B226" s="36"/>
      <c r="C226" s="41"/>
      <c r="D226" s="70" t="s">
        <v>118</v>
      </c>
      <c r="E226" s="33">
        <f>E227+E228+E229+E236+E237+E241+E235+E242+E246+E247+E248+E249+E239+E238</f>
        <v>80725226</v>
      </c>
      <c r="F226" s="125">
        <f>F227+F228+F229+F236+F237+F241+F235+F242+F246+F247+F248+F249+F239+F238</f>
        <v>80725226</v>
      </c>
      <c r="G226" s="33">
        <f>G227+G228+G229+G236+G237+G241+G235+G242+G246+G247+G248+G249+G239</f>
        <v>2345400</v>
      </c>
      <c r="H226" s="33">
        <f>H227+H228+H229+H236+H237+H241+H235+H242+H246+H247+H248+H249+H239</f>
        <v>10365200</v>
      </c>
      <c r="I226" s="33">
        <f>I227+I228+I229+I236+I237+I241+I235+I242+I246+I247+I248+I249+I239</f>
        <v>0</v>
      </c>
      <c r="J226" s="33">
        <f>J227+J228+J229+J236+J237+J241+J235+J242+J246+J247+J248+J249+J239+J238</f>
        <v>51025845</v>
      </c>
      <c r="K226" s="33">
        <f>K227+K228+K229+K236+K237+K241+K235+K242+K246+K247+K248+K249+K239</f>
        <v>0</v>
      </c>
      <c r="L226" s="33">
        <f>L227+L228+L229+L236+L237+L241+L235+L242+L246+L247+L248+L249+L239</f>
        <v>0</v>
      </c>
      <c r="M226" s="33">
        <f>M227+M228+M229+M236+M237+M241+M235+M242+M246+M247+M248+M249+M239</f>
        <v>0</v>
      </c>
      <c r="N226" s="33">
        <f>N227+N228+N229+N236+N237+N241+N235+N242+N246+N247+N248+N249+N239+N238</f>
        <v>51025845</v>
      </c>
      <c r="O226" s="33">
        <f>O227+O228+O229+O236+O237+O241+O235+O242+O246+O247+O248+O249+O239+O238</f>
        <v>51025845</v>
      </c>
      <c r="P226" s="33">
        <f>P227+P228+P229+P236+P237+P241+P235+P242+P246+P247+P248+P249+P239+P238</f>
        <v>131751071</v>
      </c>
    </row>
    <row r="227" spans="1:16" s="7" customFormat="1" ht="25.5" x14ac:dyDescent="0.2">
      <c r="A227" s="250" t="s">
        <v>330</v>
      </c>
      <c r="B227" s="29" t="s">
        <v>208</v>
      </c>
      <c r="C227" s="29" t="s">
        <v>133</v>
      </c>
      <c r="D227" s="55" t="s">
        <v>207</v>
      </c>
      <c r="E227" s="15">
        <f t="shared" ref="E227:E245" si="65">F227+I227</f>
        <v>3314600</v>
      </c>
      <c r="F227" s="13">
        <v>3314600</v>
      </c>
      <c r="G227" s="13">
        <v>2345400</v>
      </c>
      <c r="H227" s="13">
        <v>183200</v>
      </c>
      <c r="I227" s="13"/>
      <c r="J227" s="15">
        <f>K227+N227</f>
        <v>422800</v>
      </c>
      <c r="K227" s="13"/>
      <c r="L227" s="13"/>
      <c r="M227" s="13"/>
      <c r="N227" s="11">
        <f>O227</f>
        <v>422800</v>
      </c>
      <c r="O227" s="11">
        <v>422800</v>
      </c>
      <c r="P227" s="14">
        <f t="shared" si="42"/>
        <v>3737400</v>
      </c>
    </row>
    <row r="228" spans="1:16" ht="25.5" hidden="1" x14ac:dyDescent="0.2">
      <c r="A228" s="250">
        <v>4016010</v>
      </c>
      <c r="B228" s="31" t="s">
        <v>57</v>
      </c>
      <c r="C228" s="31" t="s">
        <v>136</v>
      </c>
      <c r="D228" s="60" t="s">
        <v>85</v>
      </c>
      <c r="E228" s="15">
        <f t="shared" si="65"/>
        <v>0</v>
      </c>
      <c r="F228" s="11"/>
      <c r="G228" s="11"/>
      <c r="H228" s="11"/>
      <c r="I228" s="11"/>
      <c r="J228" s="15">
        <f t="shared" ref="J228:J246" si="66">K228+N228</f>
        <v>0</v>
      </c>
      <c r="K228" s="11"/>
      <c r="L228" s="11"/>
      <c r="M228" s="11"/>
      <c r="N228" s="11">
        <f t="shared" ref="N228:N249" si="67">O228</f>
        <v>0</v>
      </c>
      <c r="O228" s="11"/>
      <c r="P228" s="14">
        <f t="shared" si="42"/>
        <v>0</v>
      </c>
    </row>
    <row r="229" spans="1:16" x14ac:dyDescent="0.2">
      <c r="A229" s="250" t="s">
        <v>332</v>
      </c>
      <c r="B229" s="31" t="s">
        <v>57</v>
      </c>
      <c r="C229" s="31"/>
      <c r="D229" s="75" t="s">
        <v>331</v>
      </c>
      <c r="E229" s="15">
        <f t="shared" si="65"/>
        <v>1900000</v>
      </c>
      <c r="F229" s="15">
        <f>F230+F232+F233+F231+F234</f>
        <v>1900000</v>
      </c>
      <c r="G229" s="15">
        <f>G230+G232+G233+G231+G234</f>
        <v>0</v>
      </c>
      <c r="H229" s="15">
        <f>H230+H232+H233+H231+H234</f>
        <v>0</v>
      </c>
      <c r="I229" s="15">
        <f>I230+I232+I233+I231+I234</f>
        <v>0</v>
      </c>
      <c r="J229" s="15">
        <f t="shared" si="66"/>
        <v>4947445</v>
      </c>
      <c r="K229" s="15">
        <f>K230+K232+K233+K231+K234</f>
        <v>0</v>
      </c>
      <c r="L229" s="15">
        <f>L230+L232+L233+L231+L234</f>
        <v>0</v>
      </c>
      <c r="M229" s="15">
        <f>M230+M232+M233+M231+M234</f>
        <v>0</v>
      </c>
      <c r="N229" s="11">
        <f t="shared" si="67"/>
        <v>4947445</v>
      </c>
      <c r="O229" s="15">
        <f>O230+O232+O233+O231+O234</f>
        <v>4947445</v>
      </c>
      <c r="P229" s="14">
        <f t="shared" si="42"/>
        <v>6847445</v>
      </c>
    </row>
    <row r="230" spans="1:16" s="84" customFormat="1" x14ac:dyDescent="0.2">
      <c r="A230" s="251" t="s">
        <v>335</v>
      </c>
      <c r="B230" s="82" t="s">
        <v>334</v>
      </c>
      <c r="C230" s="82" t="s">
        <v>75</v>
      </c>
      <c r="D230" s="71" t="s">
        <v>333</v>
      </c>
      <c r="E230" s="103">
        <f t="shared" ref="E230:E235" si="68">F230+I230</f>
        <v>0</v>
      </c>
      <c r="F230" s="101"/>
      <c r="G230" s="101"/>
      <c r="H230" s="101"/>
      <c r="I230" s="101"/>
      <c r="J230" s="15">
        <f t="shared" si="66"/>
        <v>1470000</v>
      </c>
      <c r="K230" s="101"/>
      <c r="L230" s="101"/>
      <c r="M230" s="101"/>
      <c r="N230" s="11">
        <f t="shared" si="67"/>
        <v>1470000</v>
      </c>
      <c r="O230" s="101">
        <v>1470000</v>
      </c>
      <c r="P230" s="14">
        <f t="shared" si="42"/>
        <v>1470000</v>
      </c>
    </row>
    <row r="231" spans="1:16" s="84" customFormat="1" ht="13.5" customHeight="1" x14ac:dyDescent="0.2">
      <c r="A231" s="251" t="s">
        <v>514</v>
      </c>
      <c r="B231" s="82" t="s">
        <v>515</v>
      </c>
      <c r="C231" s="82" t="s">
        <v>75</v>
      </c>
      <c r="D231" s="144" t="s">
        <v>516</v>
      </c>
      <c r="E231" s="103">
        <f t="shared" si="68"/>
        <v>1900000</v>
      </c>
      <c r="F231" s="101">
        <v>1900000</v>
      </c>
      <c r="G231" s="101"/>
      <c r="H231" s="101"/>
      <c r="I231" s="101"/>
      <c r="J231" s="15">
        <f t="shared" si="66"/>
        <v>0</v>
      </c>
      <c r="K231" s="101"/>
      <c r="L231" s="101"/>
      <c r="M231" s="101"/>
      <c r="N231" s="11">
        <f t="shared" si="67"/>
        <v>0</v>
      </c>
      <c r="O231" s="101"/>
      <c r="P231" s="14">
        <f t="shared" si="42"/>
        <v>1900000</v>
      </c>
    </row>
    <row r="232" spans="1:16" s="84" customFormat="1" x14ac:dyDescent="0.2">
      <c r="A232" s="251" t="s">
        <v>337</v>
      </c>
      <c r="B232" s="82" t="s">
        <v>336</v>
      </c>
      <c r="C232" s="82" t="s">
        <v>75</v>
      </c>
      <c r="D232" s="144" t="s">
        <v>338</v>
      </c>
      <c r="E232" s="103">
        <f t="shared" si="68"/>
        <v>0</v>
      </c>
      <c r="F232" s="101"/>
      <c r="G232" s="101"/>
      <c r="H232" s="101"/>
      <c r="I232" s="101"/>
      <c r="J232" s="15">
        <f t="shared" si="66"/>
        <v>602000</v>
      </c>
      <c r="K232" s="101"/>
      <c r="L232" s="101"/>
      <c r="M232" s="101"/>
      <c r="N232" s="11">
        <f t="shared" si="67"/>
        <v>602000</v>
      </c>
      <c r="O232" s="101">
        <v>602000</v>
      </c>
      <c r="P232" s="14">
        <f t="shared" si="42"/>
        <v>602000</v>
      </c>
    </row>
    <row r="233" spans="1:16" s="84" customFormat="1" ht="25.5" hidden="1" x14ac:dyDescent="0.2">
      <c r="A233" s="251" t="s">
        <v>342</v>
      </c>
      <c r="B233" s="82" t="s">
        <v>343</v>
      </c>
      <c r="C233" s="82" t="s">
        <v>75</v>
      </c>
      <c r="D233" s="144" t="s">
        <v>177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0</v>
      </c>
      <c r="K233" s="101"/>
      <c r="L233" s="101"/>
      <c r="M233" s="101"/>
      <c r="N233" s="11">
        <f t="shared" si="67"/>
        <v>0</v>
      </c>
      <c r="O233" s="101"/>
      <c r="P233" s="14">
        <f t="shared" si="42"/>
        <v>0</v>
      </c>
    </row>
    <row r="234" spans="1:16" s="84" customFormat="1" ht="25.5" x14ac:dyDescent="0.2">
      <c r="A234" s="251" t="s">
        <v>394</v>
      </c>
      <c r="B234" s="82" t="s">
        <v>392</v>
      </c>
      <c r="C234" s="82" t="s">
        <v>75</v>
      </c>
      <c r="D234" s="144" t="s">
        <v>393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2875445</v>
      </c>
      <c r="K234" s="101"/>
      <c r="L234" s="101"/>
      <c r="M234" s="101"/>
      <c r="N234" s="11">
        <f t="shared" si="67"/>
        <v>2875445</v>
      </c>
      <c r="O234" s="101">
        <v>2875445</v>
      </c>
      <c r="P234" s="14">
        <f t="shared" si="42"/>
        <v>2875445</v>
      </c>
    </row>
    <row r="235" spans="1:16" ht="29.25" customHeight="1" x14ac:dyDescent="0.2">
      <c r="A235" s="250" t="s">
        <v>347</v>
      </c>
      <c r="B235" s="42">
        <v>6020</v>
      </c>
      <c r="C235" s="12" t="s">
        <v>75</v>
      </c>
      <c r="D235" s="113" t="s">
        <v>346</v>
      </c>
      <c r="E235" s="15">
        <f t="shared" si="68"/>
        <v>0</v>
      </c>
      <c r="F235" s="11"/>
      <c r="G235" s="11"/>
      <c r="H235" s="11"/>
      <c r="I235" s="11"/>
      <c r="J235" s="15">
        <f t="shared" si="66"/>
        <v>2000000</v>
      </c>
      <c r="K235" s="11"/>
      <c r="L235" s="11"/>
      <c r="M235" s="11"/>
      <c r="N235" s="11">
        <f t="shared" si="67"/>
        <v>2000000</v>
      </c>
      <c r="O235" s="11">
        <v>2000000</v>
      </c>
      <c r="P235" s="14">
        <f>E235+J235</f>
        <v>2000000</v>
      </c>
    </row>
    <row r="236" spans="1:16" x14ac:dyDescent="0.2">
      <c r="A236" s="250" t="s">
        <v>341</v>
      </c>
      <c r="B236" s="12" t="s">
        <v>340</v>
      </c>
      <c r="C236" s="12" t="s">
        <v>75</v>
      </c>
      <c r="D236" s="122" t="s">
        <v>339</v>
      </c>
      <c r="E236" s="15">
        <f t="shared" si="65"/>
        <v>48494000</v>
      </c>
      <c r="F236" s="178">
        <v>48494000</v>
      </c>
      <c r="G236" s="178"/>
      <c r="H236" s="178">
        <v>10182000</v>
      </c>
      <c r="I236" s="50"/>
      <c r="J236" s="15">
        <f t="shared" si="66"/>
        <v>17310000</v>
      </c>
      <c r="K236" s="50"/>
      <c r="L236" s="50"/>
      <c r="M236" s="50"/>
      <c r="N236" s="11">
        <f t="shared" si="67"/>
        <v>17310000</v>
      </c>
      <c r="O236" s="50">
        <v>17310000</v>
      </c>
      <c r="P236" s="14">
        <f t="shared" si="42"/>
        <v>65804000</v>
      </c>
    </row>
    <row r="237" spans="1:16" ht="29.25" hidden="1" customHeight="1" x14ac:dyDescent="0.2">
      <c r="A237" s="250">
        <v>4016100</v>
      </c>
      <c r="B237" s="37" t="s">
        <v>176</v>
      </c>
      <c r="C237" s="121" t="s">
        <v>75</v>
      </c>
      <c r="D237" s="123" t="s">
        <v>177</v>
      </c>
      <c r="E237" s="115">
        <f t="shared" si="65"/>
        <v>0</v>
      </c>
      <c r="F237" s="11"/>
      <c r="G237" s="11"/>
      <c r="H237" s="11"/>
      <c r="I237" s="11"/>
      <c r="J237" s="15">
        <f t="shared" si="66"/>
        <v>0</v>
      </c>
      <c r="K237" s="11"/>
      <c r="L237" s="11"/>
      <c r="M237" s="11"/>
      <c r="N237" s="11">
        <f t="shared" si="67"/>
        <v>0</v>
      </c>
      <c r="O237" s="11"/>
      <c r="P237" s="14">
        <f t="shared" si="42"/>
        <v>0</v>
      </c>
    </row>
    <row r="238" spans="1:16" ht="16.5" customHeight="1" x14ac:dyDescent="0.25">
      <c r="A238" s="250" t="s">
        <v>345</v>
      </c>
      <c r="B238" s="37" t="s">
        <v>344</v>
      </c>
      <c r="C238" s="121" t="s">
        <v>75</v>
      </c>
      <c r="D238" s="124" t="s">
        <v>183</v>
      </c>
      <c r="E238" s="115">
        <f t="shared" si="65"/>
        <v>435000</v>
      </c>
      <c r="F238" s="11">
        <v>435000</v>
      </c>
      <c r="G238" s="11"/>
      <c r="H238" s="11"/>
      <c r="I238" s="11"/>
      <c r="J238" s="15">
        <f t="shared" si="66"/>
        <v>500000</v>
      </c>
      <c r="K238" s="11"/>
      <c r="L238" s="11"/>
      <c r="M238" s="11"/>
      <c r="N238" s="11">
        <f t="shared" si="67"/>
        <v>500000</v>
      </c>
      <c r="O238" s="11">
        <v>500000</v>
      </c>
      <c r="P238" s="14">
        <f t="shared" si="42"/>
        <v>935000</v>
      </c>
    </row>
    <row r="239" spans="1:16" ht="17.25" hidden="1" customHeight="1" x14ac:dyDescent="0.2">
      <c r="A239" s="250" t="s">
        <v>350</v>
      </c>
      <c r="B239" s="112">
        <v>6070</v>
      </c>
      <c r="C239" s="12"/>
      <c r="D239" s="146" t="s">
        <v>348</v>
      </c>
      <c r="E239" s="15">
        <f>F239+I239</f>
        <v>0</v>
      </c>
      <c r="F239" s="13">
        <f>F240</f>
        <v>0</v>
      </c>
      <c r="G239" s="13">
        <f>G240</f>
        <v>0</v>
      </c>
      <c r="H239" s="13">
        <f>H240</f>
        <v>0</v>
      </c>
      <c r="I239" s="13">
        <f>I240</f>
        <v>0</v>
      </c>
      <c r="J239" s="15">
        <f t="shared" si="66"/>
        <v>0</v>
      </c>
      <c r="K239" s="13">
        <f>K240</f>
        <v>0</v>
      </c>
      <c r="L239" s="13">
        <f>L240</f>
        <v>0</v>
      </c>
      <c r="M239" s="13">
        <f>M240</f>
        <v>0</v>
      </c>
      <c r="N239" s="11">
        <f t="shared" si="67"/>
        <v>0</v>
      </c>
      <c r="O239" s="13">
        <f>O240</f>
        <v>0</v>
      </c>
      <c r="P239" s="14">
        <f>E239+J239</f>
        <v>0</v>
      </c>
    </row>
    <row r="240" spans="1:16" s="84" customFormat="1" ht="15.75" hidden="1" customHeight="1" x14ac:dyDescent="0.2">
      <c r="A240" s="251" t="s">
        <v>351</v>
      </c>
      <c r="B240" s="145">
        <v>6072</v>
      </c>
      <c r="C240" s="82" t="s">
        <v>178</v>
      </c>
      <c r="D240" s="147" t="s">
        <v>349</v>
      </c>
      <c r="E240" s="103">
        <f>F240+I240</f>
        <v>0</v>
      </c>
      <c r="F240" s="91"/>
      <c r="G240" s="91"/>
      <c r="H240" s="91"/>
      <c r="I240" s="91"/>
      <c r="J240" s="15">
        <f t="shared" si="66"/>
        <v>0</v>
      </c>
      <c r="K240" s="91"/>
      <c r="L240" s="91"/>
      <c r="M240" s="91"/>
      <c r="N240" s="11">
        <f t="shared" si="67"/>
        <v>0</v>
      </c>
      <c r="O240" s="101"/>
      <c r="P240" s="104"/>
    </row>
    <row r="241" spans="1:16" s="165" customFormat="1" ht="13.5" customHeight="1" x14ac:dyDescent="0.2">
      <c r="A241" s="253" t="s">
        <v>369</v>
      </c>
      <c r="B241" s="37" t="s">
        <v>368</v>
      </c>
      <c r="C241" s="37" t="s">
        <v>178</v>
      </c>
      <c r="D241" s="229" t="s">
        <v>367</v>
      </c>
      <c r="E241" s="15">
        <f t="shared" si="65"/>
        <v>0</v>
      </c>
      <c r="F241" s="11"/>
      <c r="G241" s="11"/>
      <c r="H241" s="11"/>
      <c r="I241" s="11"/>
      <c r="J241" s="15">
        <f t="shared" si="66"/>
        <v>1980000</v>
      </c>
      <c r="K241" s="11"/>
      <c r="L241" s="11"/>
      <c r="M241" s="11"/>
      <c r="N241" s="11">
        <f t="shared" si="67"/>
        <v>1980000</v>
      </c>
      <c r="O241" s="11">
        <v>1980000</v>
      </c>
      <c r="P241" s="14">
        <f t="shared" si="42"/>
        <v>1980000</v>
      </c>
    </row>
    <row r="242" spans="1:16" x14ac:dyDescent="0.2">
      <c r="A242" s="250" t="s">
        <v>354</v>
      </c>
      <c r="B242" s="28" t="s">
        <v>353</v>
      </c>
      <c r="C242" s="12"/>
      <c r="D242" s="62" t="s">
        <v>352</v>
      </c>
      <c r="E242" s="15">
        <f t="shared" si="65"/>
        <v>26581626</v>
      </c>
      <c r="F242" s="11">
        <f>F243+F244+F245</f>
        <v>26581626</v>
      </c>
      <c r="G242" s="11">
        <f>G243+G244+G245</f>
        <v>0</v>
      </c>
      <c r="H242" s="11">
        <f>H243+H244+H245</f>
        <v>0</v>
      </c>
      <c r="I242" s="11">
        <f>I243+I244+I245</f>
        <v>0</v>
      </c>
      <c r="J242" s="15">
        <f t="shared" si="66"/>
        <v>22897600</v>
      </c>
      <c r="K242" s="11">
        <f>K243+K244+K245</f>
        <v>0</v>
      </c>
      <c r="L242" s="11">
        <f>L243+L244+L245</f>
        <v>0</v>
      </c>
      <c r="M242" s="11">
        <f>M243+M244+M245</f>
        <v>0</v>
      </c>
      <c r="N242" s="11">
        <f t="shared" si="67"/>
        <v>22897600</v>
      </c>
      <c r="O242" s="11">
        <f>O243+O244+O245</f>
        <v>22897600</v>
      </c>
      <c r="P242" s="14">
        <f t="shared" si="42"/>
        <v>49479226</v>
      </c>
    </row>
    <row r="243" spans="1:16" s="84" customFormat="1" ht="25.5" x14ac:dyDescent="0.2">
      <c r="A243" s="251" t="s">
        <v>357</v>
      </c>
      <c r="B243" s="100" t="s">
        <v>356</v>
      </c>
      <c r="C243" s="82" t="s">
        <v>76</v>
      </c>
      <c r="D243" s="71" t="s">
        <v>355</v>
      </c>
      <c r="E243" s="103">
        <f t="shared" si="65"/>
        <v>26581626</v>
      </c>
      <c r="F243" s="101">
        <v>26581626</v>
      </c>
      <c r="G243" s="101"/>
      <c r="H243" s="101"/>
      <c r="I243" s="101"/>
      <c r="J243" s="15">
        <f t="shared" si="66"/>
        <v>22897600</v>
      </c>
      <c r="K243" s="101"/>
      <c r="L243" s="101"/>
      <c r="M243" s="101"/>
      <c r="N243" s="11">
        <f t="shared" si="67"/>
        <v>22897600</v>
      </c>
      <c r="O243" s="101">
        <v>22897600</v>
      </c>
      <c r="P243" s="14">
        <f t="shared" si="42"/>
        <v>49479226</v>
      </c>
    </row>
    <row r="244" spans="1:16" s="84" customFormat="1" ht="25.5" hidden="1" x14ac:dyDescent="0.2">
      <c r="A244" s="251" t="s">
        <v>360</v>
      </c>
      <c r="B244" s="100" t="s">
        <v>359</v>
      </c>
      <c r="C244" s="96" t="s">
        <v>76</v>
      </c>
      <c r="D244" s="95" t="s">
        <v>358</v>
      </c>
      <c r="E244" s="103">
        <f t="shared" si="65"/>
        <v>0</v>
      </c>
      <c r="F244" s="101"/>
      <c r="G244" s="101"/>
      <c r="H244" s="101"/>
      <c r="I244" s="101"/>
      <c r="J244" s="15">
        <f t="shared" si="66"/>
        <v>0</v>
      </c>
      <c r="K244" s="101"/>
      <c r="L244" s="101"/>
      <c r="M244" s="101"/>
      <c r="N244" s="11">
        <f t="shared" si="67"/>
        <v>0</v>
      </c>
      <c r="O244" s="101"/>
      <c r="P244" s="104">
        <f t="shared" si="42"/>
        <v>0</v>
      </c>
    </row>
    <row r="245" spans="1:16" s="84" customFormat="1" ht="28.9" hidden="1" customHeight="1" x14ac:dyDescent="0.2">
      <c r="A245" s="251" t="s">
        <v>363</v>
      </c>
      <c r="B245" s="100" t="s">
        <v>362</v>
      </c>
      <c r="C245" s="96" t="s">
        <v>76</v>
      </c>
      <c r="D245" s="148" t="s">
        <v>361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x14ac:dyDescent="0.2">
      <c r="A246" s="250" t="s">
        <v>364</v>
      </c>
      <c r="B246" s="28" t="s">
        <v>196</v>
      </c>
      <c r="C246" s="12" t="s">
        <v>140</v>
      </c>
      <c r="D246" s="17" t="s">
        <v>88</v>
      </c>
      <c r="E246" s="15"/>
      <c r="F246" s="50"/>
      <c r="G246" s="50"/>
      <c r="H246" s="50"/>
      <c r="I246" s="50"/>
      <c r="J246" s="15">
        <f t="shared" si="66"/>
        <v>200000</v>
      </c>
      <c r="K246" s="50"/>
      <c r="L246" s="50"/>
      <c r="M246" s="50"/>
      <c r="N246" s="11">
        <f t="shared" si="67"/>
        <v>200000</v>
      </c>
      <c r="O246" s="50">
        <v>200000</v>
      </c>
      <c r="P246" s="14">
        <f t="shared" si="42"/>
        <v>200000</v>
      </c>
    </row>
    <row r="247" spans="1:16" hidden="1" x14ac:dyDescent="0.2">
      <c r="A247" s="250" t="s">
        <v>366</v>
      </c>
      <c r="B247" s="28" t="s">
        <v>195</v>
      </c>
      <c r="C247" s="12" t="s">
        <v>139</v>
      </c>
      <c r="D247" s="62" t="s">
        <v>365</v>
      </c>
      <c r="E247" s="15"/>
      <c r="F247" s="11"/>
      <c r="G247" s="11"/>
      <c r="H247" s="11"/>
      <c r="I247" s="11"/>
      <c r="J247" s="15">
        <f>K247+N247</f>
        <v>0</v>
      </c>
      <c r="K247" s="11"/>
      <c r="L247" s="11"/>
      <c r="M247" s="11"/>
      <c r="N247" s="11">
        <f t="shared" si="67"/>
        <v>0</v>
      </c>
      <c r="O247" s="11"/>
      <c r="P247" s="14">
        <f t="shared" si="42"/>
        <v>0</v>
      </c>
    </row>
    <row r="248" spans="1:16" s="133" customFormat="1" hidden="1" x14ac:dyDescent="0.2">
      <c r="A248" s="264" t="s">
        <v>369</v>
      </c>
      <c r="B248" s="149" t="s">
        <v>368</v>
      </c>
      <c r="C248" s="150" t="s">
        <v>178</v>
      </c>
      <c r="D248" s="140" t="s">
        <v>367</v>
      </c>
      <c r="E248" s="130"/>
      <c r="F248" s="151"/>
      <c r="G248" s="151"/>
      <c r="H248" s="151"/>
      <c r="I248" s="151"/>
      <c r="J248" s="130">
        <f>K248+N248</f>
        <v>0</v>
      </c>
      <c r="K248" s="151"/>
      <c r="L248" s="151"/>
      <c r="M248" s="151"/>
      <c r="N248" s="11">
        <f t="shared" si="67"/>
        <v>0</v>
      </c>
      <c r="O248" s="151"/>
      <c r="P248" s="132">
        <f t="shared" si="42"/>
        <v>0</v>
      </c>
    </row>
    <row r="249" spans="1:16" ht="17.25" customHeight="1" x14ac:dyDescent="0.2">
      <c r="A249" s="250" t="s">
        <v>366</v>
      </c>
      <c r="B249" s="12" t="s">
        <v>195</v>
      </c>
      <c r="C249" s="12" t="s">
        <v>139</v>
      </c>
      <c r="D249" s="59" t="s">
        <v>365</v>
      </c>
      <c r="E249" s="15">
        <f>F249+I249</f>
        <v>0</v>
      </c>
      <c r="F249" s="9"/>
      <c r="G249" s="9"/>
      <c r="H249" s="9"/>
      <c r="I249" s="9"/>
      <c r="J249" s="15">
        <f>K249+N249</f>
        <v>768000</v>
      </c>
      <c r="K249" s="9"/>
      <c r="L249" s="9"/>
      <c r="M249" s="9"/>
      <c r="N249" s="11">
        <f t="shared" si="67"/>
        <v>768000</v>
      </c>
      <c r="O249" s="9">
        <v>768000</v>
      </c>
      <c r="P249" s="14">
        <f t="shared" si="42"/>
        <v>768000</v>
      </c>
    </row>
    <row r="250" spans="1:16" s="7" customFormat="1" ht="25.5" x14ac:dyDescent="0.2">
      <c r="A250" s="248">
        <v>1500000</v>
      </c>
      <c r="B250" s="39"/>
      <c r="C250" s="41"/>
      <c r="D250" s="74" t="s">
        <v>78</v>
      </c>
      <c r="E250" s="33">
        <f>E251</f>
        <v>1907574</v>
      </c>
      <c r="F250" s="33">
        <f t="shared" ref="F250:O250" si="69">F251</f>
        <v>1907574</v>
      </c>
      <c r="G250" s="33">
        <f t="shared" si="69"/>
        <v>1406100</v>
      </c>
      <c r="H250" s="33">
        <f t="shared" si="69"/>
        <v>57800</v>
      </c>
      <c r="I250" s="33">
        <f t="shared" si="69"/>
        <v>0</v>
      </c>
      <c r="J250" s="33">
        <f t="shared" si="69"/>
        <v>92161036</v>
      </c>
      <c r="K250" s="33">
        <f t="shared" si="69"/>
        <v>0</v>
      </c>
      <c r="L250" s="33">
        <f t="shared" si="69"/>
        <v>0</v>
      </c>
      <c r="M250" s="33">
        <f t="shared" si="69"/>
        <v>0</v>
      </c>
      <c r="N250" s="33">
        <f t="shared" si="69"/>
        <v>92161036</v>
      </c>
      <c r="O250" s="33">
        <f t="shared" si="69"/>
        <v>54611036</v>
      </c>
      <c r="P250" s="14">
        <f t="shared" si="42"/>
        <v>94068610</v>
      </c>
    </row>
    <row r="251" spans="1:16" s="7" customFormat="1" ht="17.25" customHeight="1" x14ac:dyDescent="0.2">
      <c r="A251" s="250" t="s">
        <v>370</v>
      </c>
      <c r="B251" s="36"/>
      <c r="C251" s="41"/>
      <c r="D251" s="70" t="s">
        <v>78</v>
      </c>
      <c r="E251" s="33">
        <f>E252+E253+E254+E255+E256+E257+E258+E259+E268+E270+E272+E262+E261+E274+E281+E263+E264</f>
        <v>1907574</v>
      </c>
      <c r="F251" s="33">
        <f t="shared" ref="F251:M251" si="70">F252+F253+F254+F255+F256+F257+F258+F259+F268+F270+F272+F262+F261+F274+F281+F263+F264</f>
        <v>1907574</v>
      </c>
      <c r="G251" s="33">
        <f t="shared" si="70"/>
        <v>1406100</v>
      </c>
      <c r="H251" s="33">
        <f t="shared" si="70"/>
        <v>57800</v>
      </c>
      <c r="I251" s="33">
        <f t="shared" si="70"/>
        <v>0</v>
      </c>
      <c r="J251" s="33">
        <f>J252+J253+J254+J255+J256+J257+J258+J259+J268+J270+J272+J262+J261+J274+J281+J263+J264+J275</f>
        <v>92161036</v>
      </c>
      <c r="K251" s="33">
        <f t="shared" si="70"/>
        <v>0</v>
      </c>
      <c r="L251" s="33">
        <f t="shared" si="70"/>
        <v>0</v>
      </c>
      <c r="M251" s="33">
        <f t="shared" si="70"/>
        <v>0</v>
      </c>
      <c r="N251" s="125">
        <f>N252+N253+N254+N255+N256+N257+N258+N259+N268+N270+N272+N262+N261+N274+N281+N263+N264+N275</f>
        <v>92161036</v>
      </c>
      <c r="O251" s="125">
        <f>O252+O253+O254+O255+O256+O257+O258+O259+O268+O270+O272+O262+O261+O274+O281+O263+O264+O275</f>
        <v>54611036</v>
      </c>
      <c r="P251" s="125">
        <f>P252+P253+P254+P255+P256+P257+P258+P259+P268+P270+P272+P262+P261+P274+P281+P263+P264+P275</f>
        <v>94068610</v>
      </c>
    </row>
    <row r="252" spans="1:16" s="7" customFormat="1" ht="25.5" x14ac:dyDescent="0.2">
      <c r="A252" s="250" t="s">
        <v>371</v>
      </c>
      <c r="B252" s="29" t="s">
        <v>208</v>
      </c>
      <c r="C252" s="29" t="s">
        <v>133</v>
      </c>
      <c r="D252" s="55" t="s">
        <v>207</v>
      </c>
      <c r="E252" s="15">
        <f t="shared" ref="E252:E281" si="71">F252+I252</f>
        <v>1907574</v>
      </c>
      <c r="F252" s="13">
        <v>1907574</v>
      </c>
      <c r="G252" s="13">
        <v>1406100</v>
      </c>
      <c r="H252" s="13">
        <v>57800</v>
      </c>
      <c r="I252" s="13"/>
      <c r="J252" s="15">
        <f t="shared" ref="J252:J267" si="72">K252+N252</f>
        <v>29359</v>
      </c>
      <c r="K252" s="13"/>
      <c r="L252" s="13"/>
      <c r="M252" s="13"/>
      <c r="N252" s="13">
        <f>O252</f>
        <v>29359</v>
      </c>
      <c r="O252" s="13">
        <v>29359</v>
      </c>
      <c r="P252" s="14">
        <f t="shared" si="42"/>
        <v>1936933</v>
      </c>
    </row>
    <row r="253" spans="1:16" s="7" customFormat="1" x14ac:dyDescent="0.2">
      <c r="A253" s="250" t="s">
        <v>372</v>
      </c>
      <c r="B253" s="30" t="s">
        <v>62</v>
      </c>
      <c r="C253" s="30" t="s">
        <v>149</v>
      </c>
      <c r="D253" s="58" t="s">
        <v>210</v>
      </c>
      <c r="E253" s="15">
        <f t="shared" si="71"/>
        <v>0</v>
      </c>
      <c r="F253" s="13"/>
      <c r="G253" s="13"/>
      <c r="H253" s="13"/>
      <c r="I253" s="13"/>
      <c r="J253" s="15">
        <f t="shared" si="72"/>
        <v>1901066</v>
      </c>
      <c r="K253" s="13"/>
      <c r="L253" s="13"/>
      <c r="M253" s="13"/>
      <c r="N253" s="13">
        <f>O253</f>
        <v>1901066</v>
      </c>
      <c r="O253" s="13">
        <v>1901066</v>
      </c>
      <c r="P253" s="14">
        <f t="shared" si="42"/>
        <v>1901066</v>
      </c>
    </row>
    <row r="254" spans="1:16" s="168" customFormat="1" ht="38.25" x14ac:dyDescent="0.2">
      <c r="A254" s="253" t="s">
        <v>395</v>
      </c>
      <c r="B254" s="30" t="s">
        <v>64</v>
      </c>
      <c r="C254" s="30" t="s">
        <v>150</v>
      </c>
      <c r="D254" s="62" t="s">
        <v>212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14459849</v>
      </c>
      <c r="K254" s="13"/>
      <c r="L254" s="13"/>
      <c r="M254" s="13"/>
      <c r="N254" s="13">
        <f>O254</f>
        <v>14459849</v>
      </c>
      <c r="O254" s="13">
        <v>14459849</v>
      </c>
      <c r="P254" s="14">
        <f t="shared" si="42"/>
        <v>14459849</v>
      </c>
    </row>
    <row r="255" spans="1:16" s="168" customFormat="1" x14ac:dyDescent="0.2">
      <c r="A255" s="253" t="s">
        <v>397</v>
      </c>
      <c r="B255" s="30" t="s">
        <v>219</v>
      </c>
      <c r="C255" s="30" t="s">
        <v>152</v>
      </c>
      <c r="D255" s="62" t="s">
        <v>396</v>
      </c>
      <c r="E255" s="15">
        <f t="shared" si="71"/>
        <v>0</v>
      </c>
      <c r="F255" s="13"/>
      <c r="G255" s="13"/>
      <c r="H255" s="13"/>
      <c r="I255" s="13"/>
      <c r="J255" s="15">
        <f t="shared" si="72"/>
        <v>10000</v>
      </c>
      <c r="K255" s="13"/>
      <c r="L255" s="13"/>
      <c r="M255" s="13"/>
      <c r="N255" s="13">
        <f>O255</f>
        <v>10000</v>
      </c>
      <c r="O255" s="13">
        <v>10000</v>
      </c>
      <c r="P255" s="14">
        <f t="shared" si="42"/>
        <v>10000</v>
      </c>
    </row>
    <row r="256" spans="1:16" s="141" customFormat="1" ht="29.25" customHeight="1" x14ac:dyDescent="0.2">
      <c r="A256" s="259" t="s">
        <v>590</v>
      </c>
      <c r="B256" s="129" t="s">
        <v>320</v>
      </c>
      <c r="C256" s="30" t="s">
        <v>151</v>
      </c>
      <c r="D256" s="58" t="s">
        <v>319</v>
      </c>
      <c r="E256" s="15">
        <f t="shared" si="71"/>
        <v>0</v>
      </c>
      <c r="F256" s="13"/>
      <c r="G256" s="13"/>
      <c r="H256" s="13"/>
      <c r="I256" s="13"/>
      <c r="J256" s="15">
        <f t="shared" si="72"/>
        <v>15000</v>
      </c>
      <c r="K256" s="13"/>
      <c r="L256" s="13"/>
      <c r="M256" s="13"/>
      <c r="N256" s="13">
        <f t="shared" ref="N256:N267" si="73">O256</f>
        <v>15000</v>
      </c>
      <c r="O256" s="13">
        <v>15000</v>
      </c>
      <c r="P256" s="14">
        <f>E256+J256</f>
        <v>15000</v>
      </c>
    </row>
    <row r="257" spans="1:16" s="168" customFormat="1" x14ac:dyDescent="0.2">
      <c r="A257" s="253" t="s">
        <v>398</v>
      </c>
      <c r="B257" s="31" t="s">
        <v>35</v>
      </c>
      <c r="C257" s="31" t="s">
        <v>3</v>
      </c>
      <c r="D257" s="58" t="s">
        <v>100</v>
      </c>
      <c r="E257" s="15">
        <f>F257+I257</f>
        <v>0</v>
      </c>
      <c r="F257" s="13"/>
      <c r="G257" s="13"/>
      <c r="H257" s="13"/>
      <c r="I257" s="13"/>
      <c r="J257" s="15">
        <f t="shared" si="72"/>
        <v>6275034</v>
      </c>
      <c r="K257" s="13"/>
      <c r="L257" s="13"/>
      <c r="M257" s="13"/>
      <c r="N257" s="13">
        <f t="shared" si="73"/>
        <v>6275034</v>
      </c>
      <c r="O257" s="13">
        <v>6275034</v>
      </c>
      <c r="P257" s="14">
        <f>E257+J257</f>
        <v>6275034</v>
      </c>
    </row>
    <row r="258" spans="1:16" s="344" customFormat="1" ht="15" hidden="1" customHeight="1" x14ac:dyDescent="0.2">
      <c r="A258" s="337" t="s">
        <v>568</v>
      </c>
      <c r="B258" s="338" t="s">
        <v>227</v>
      </c>
      <c r="C258" s="339" t="s">
        <v>4</v>
      </c>
      <c r="D258" s="340" t="s">
        <v>103</v>
      </c>
      <c r="E258" s="341">
        <f t="shared" si="71"/>
        <v>0</v>
      </c>
      <c r="F258" s="342"/>
      <c r="G258" s="342"/>
      <c r="H258" s="342"/>
      <c r="I258" s="342"/>
      <c r="J258" s="341">
        <f t="shared" si="72"/>
        <v>0</v>
      </c>
      <c r="K258" s="342"/>
      <c r="L258" s="342"/>
      <c r="M258" s="342"/>
      <c r="N258" s="342">
        <f t="shared" si="73"/>
        <v>0</v>
      </c>
      <c r="O258" s="342"/>
      <c r="P258" s="343">
        <f t="shared" si="42"/>
        <v>0</v>
      </c>
    </row>
    <row r="259" spans="1:16" s="168" customFormat="1" ht="15" hidden="1" customHeight="1" x14ac:dyDescent="0.2">
      <c r="A259" s="265" t="s">
        <v>399</v>
      </c>
      <c r="B259" s="311" t="s">
        <v>235</v>
      </c>
      <c r="C259" s="313"/>
      <c r="D259" s="312" t="s">
        <v>476</v>
      </c>
      <c r="E259" s="15">
        <f t="shared" si="71"/>
        <v>0</v>
      </c>
      <c r="F259" s="13">
        <f>F260</f>
        <v>0</v>
      </c>
      <c r="G259" s="13">
        <f>G260</f>
        <v>0</v>
      </c>
      <c r="H259" s="13">
        <f>H260</f>
        <v>0</v>
      </c>
      <c r="I259" s="13">
        <f>I260</f>
        <v>0</v>
      </c>
      <c r="J259" s="15">
        <f t="shared" si="72"/>
        <v>0</v>
      </c>
      <c r="K259" s="13">
        <f>K260</f>
        <v>0</v>
      </c>
      <c r="L259" s="13">
        <f>L260</f>
        <v>0</v>
      </c>
      <c r="M259" s="13">
        <f>M260</f>
        <v>0</v>
      </c>
      <c r="N259" s="13">
        <f t="shared" si="73"/>
        <v>0</v>
      </c>
      <c r="O259" s="13">
        <f>O260</f>
        <v>0</v>
      </c>
      <c r="P259" s="14">
        <f t="shared" si="42"/>
        <v>0</v>
      </c>
    </row>
    <row r="260" spans="1:16" s="78" customFormat="1" ht="13.5" hidden="1" customHeight="1" x14ac:dyDescent="0.2">
      <c r="A260" s="256" t="s">
        <v>400</v>
      </c>
      <c r="B260" s="172" t="s">
        <v>238</v>
      </c>
      <c r="C260" s="173" t="s">
        <v>503</v>
      </c>
      <c r="D260" s="174" t="s">
        <v>237</v>
      </c>
      <c r="E260" s="103">
        <f t="shared" si="71"/>
        <v>0</v>
      </c>
      <c r="F260" s="91"/>
      <c r="G260" s="91"/>
      <c r="H260" s="91"/>
      <c r="I260" s="91"/>
      <c r="J260" s="103">
        <f t="shared" si="72"/>
        <v>0</v>
      </c>
      <c r="K260" s="91"/>
      <c r="L260" s="91"/>
      <c r="M260" s="91"/>
      <c r="N260" s="13">
        <f t="shared" si="73"/>
        <v>0</v>
      </c>
      <c r="O260" s="91"/>
      <c r="P260" s="104">
        <f t="shared" si="42"/>
        <v>0</v>
      </c>
    </row>
    <row r="261" spans="1:16" s="168" customFormat="1" ht="26.25" customHeight="1" x14ac:dyDescent="0.2">
      <c r="A261" s="381" t="s">
        <v>591</v>
      </c>
      <c r="B261" s="29" t="s">
        <v>56</v>
      </c>
      <c r="C261" s="30" t="s">
        <v>70</v>
      </c>
      <c r="D261" s="62" t="s">
        <v>317</v>
      </c>
      <c r="E261" s="15">
        <f t="shared" ref="E261:E267" si="74">F261+I261</f>
        <v>0</v>
      </c>
      <c r="F261" s="13"/>
      <c r="G261" s="13"/>
      <c r="H261" s="13"/>
      <c r="I261" s="13"/>
      <c r="J261" s="15">
        <f t="shared" si="72"/>
        <v>40000</v>
      </c>
      <c r="K261" s="13"/>
      <c r="L261" s="13"/>
      <c r="M261" s="13"/>
      <c r="N261" s="13">
        <f t="shared" si="73"/>
        <v>40000</v>
      </c>
      <c r="O261" s="13">
        <v>40000</v>
      </c>
      <c r="P261" s="14">
        <f t="shared" ref="P261:P267" si="75">E261+J261</f>
        <v>40000</v>
      </c>
    </row>
    <row r="262" spans="1:16" s="168" customFormat="1" x14ac:dyDescent="0.2">
      <c r="A262" s="253" t="s">
        <v>401</v>
      </c>
      <c r="B262" s="30" t="s">
        <v>340</v>
      </c>
      <c r="C262" s="30" t="s">
        <v>75</v>
      </c>
      <c r="D262" s="62" t="s">
        <v>339</v>
      </c>
      <c r="E262" s="15">
        <f t="shared" si="74"/>
        <v>0</v>
      </c>
      <c r="F262" s="175"/>
      <c r="G262" s="175"/>
      <c r="H262" s="175"/>
      <c r="I262" s="175"/>
      <c r="J262" s="15">
        <f t="shared" si="72"/>
        <v>4309</v>
      </c>
      <c r="K262" s="175"/>
      <c r="L262" s="175"/>
      <c r="M262" s="175"/>
      <c r="N262" s="13">
        <f t="shared" si="73"/>
        <v>4309</v>
      </c>
      <c r="O262" s="175">
        <v>4309</v>
      </c>
      <c r="P262" s="14">
        <f t="shared" si="75"/>
        <v>4309</v>
      </c>
    </row>
    <row r="263" spans="1:16" s="168" customFormat="1" x14ac:dyDescent="0.2">
      <c r="A263" s="253" t="s">
        <v>405</v>
      </c>
      <c r="B263" s="29" t="s">
        <v>403</v>
      </c>
      <c r="C263" s="29" t="s">
        <v>404</v>
      </c>
      <c r="D263" s="55" t="s">
        <v>402</v>
      </c>
      <c r="E263" s="15">
        <f t="shared" si="74"/>
        <v>0</v>
      </c>
      <c r="F263" s="13"/>
      <c r="G263" s="13"/>
      <c r="H263" s="13"/>
      <c r="I263" s="13"/>
      <c r="J263" s="15">
        <f t="shared" si="72"/>
        <v>13459162</v>
      </c>
      <c r="K263" s="13"/>
      <c r="L263" s="13"/>
      <c r="M263" s="13"/>
      <c r="N263" s="13">
        <f t="shared" si="73"/>
        <v>13459162</v>
      </c>
      <c r="O263" s="13">
        <v>13459162</v>
      </c>
      <c r="P263" s="14">
        <f t="shared" si="75"/>
        <v>13459162</v>
      </c>
    </row>
    <row r="264" spans="1:16" s="168" customFormat="1" x14ac:dyDescent="0.2">
      <c r="A264" s="253" t="s">
        <v>408</v>
      </c>
      <c r="B264" s="114" t="s">
        <v>407</v>
      </c>
      <c r="C264" s="114"/>
      <c r="D264" s="122" t="s">
        <v>406</v>
      </c>
      <c r="E264" s="15">
        <f t="shared" si="74"/>
        <v>0</v>
      </c>
      <c r="F264" s="13"/>
      <c r="G264" s="13"/>
      <c r="H264" s="13"/>
      <c r="I264" s="13"/>
      <c r="J264" s="15">
        <f t="shared" si="72"/>
        <v>3710883</v>
      </c>
      <c r="K264" s="13">
        <f>SUM(K265:K267)</f>
        <v>0</v>
      </c>
      <c r="L264" s="13">
        <f>SUM(L265:L267)</f>
        <v>0</v>
      </c>
      <c r="M264" s="13">
        <f>SUM(M265:M267)</f>
        <v>0</v>
      </c>
      <c r="N264" s="13">
        <f t="shared" si="73"/>
        <v>3710883</v>
      </c>
      <c r="O264" s="13">
        <f>SUM(O265:O267)</f>
        <v>3710883</v>
      </c>
      <c r="P264" s="14">
        <f t="shared" si="75"/>
        <v>3710883</v>
      </c>
    </row>
    <row r="265" spans="1:16" s="78" customFormat="1" x14ac:dyDescent="0.2">
      <c r="A265" s="267" t="s">
        <v>412</v>
      </c>
      <c r="B265" s="172" t="s">
        <v>409</v>
      </c>
      <c r="C265" s="172" t="s">
        <v>404</v>
      </c>
      <c r="D265" s="176" t="s">
        <v>415</v>
      </c>
      <c r="E265" s="15">
        <f t="shared" si="74"/>
        <v>0</v>
      </c>
      <c r="F265" s="91"/>
      <c r="G265" s="91"/>
      <c r="H265" s="91"/>
      <c r="I265" s="91"/>
      <c r="J265" s="15">
        <f t="shared" si="72"/>
        <v>81852</v>
      </c>
      <c r="K265" s="91"/>
      <c r="L265" s="91"/>
      <c r="M265" s="91"/>
      <c r="N265" s="13">
        <f t="shared" si="73"/>
        <v>81852</v>
      </c>
      <c r="O265" s="91">
        <v>81852</v>
      </c>
      <c r="P265" s="14">
        <f t="shared" si="75"/>
        <v>81852</v>
      </c>
    </row>
    <row r="266" spans="1:16" s="78" customFormat="1" x14ac:dyDescent="0.2">
      <c r="A266" s="267" t="s">
        <v>413</v>
      </c>
      <c r="B266" s="172" t="s">
        <v>410</v>
      </c>
      <c r="C266" s="172" t="s">
        <v>404</v>
      </c>
      <c r="D266" s="176" t="s">
        <v>416</v>
      </c>
      <c r="E266" s="15">
        <f t="shared" si="74"/>
        <v>0</v>
      </c>
      <c r="F266" s="91"/>
      <c r="G266" s="91"/>
      <c r="H266" s="91"/>
      <c r="I266" s="91"/>
      <c r="J266" s="15">
        <f t="shared" si="72"/>
        <v>1649031</v>
      </c>
      <c r="K266" s="91"/>
      <c r="L266" s="91"/>
      <c r="M266" s="91"/>
      <c r="N266" s="13">
        <f t="shared" si="73"/>
        <v>1649031</v>
      </c>
      <c r="O266" s="91">
        <v>1649031</v>
      </c>
      <c r="P266" s="14">
        <f t="shared" si="75"/>
        <v>1649031</v>
      </c>
    </row>
    <row r="267" spans="1:16" s="78" customFormat="1" x14ac:dyDescent="0.2">
      <c r="A267" s="267" t="s">
        <v>414</v>
      </c>
      <c r="B267" s="172" t="s">
        <v>411</v>
      </c>
      <c r="C267" s="172" t="s">
        <v>404</v>
      </c>
      <c r="D267" s="176" t="s">
        <v>417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1980000</v>
      </c>
      <c r="K267" s="91"/>
      <c r="L267" s="91"/>
      <c r="M267" s="91"/>
      <c r="N267" s="13">
        <f t="shared" si="73"/>
        <v>1980000</v>
      </c>
      <c r="O267" s="91">
        <v>1980000</v>
      </c>
      <c r="P267" s="14">
        <f t="shared" si="75"/>
        <v>1980000</v>
      </c>
    </row>
    <row r="268" spans="1:16" s="141" customFormat="1" ht="25.5" hidden="1" x14ac:dyDescent="0.2">
      <c r="A268" s="268">
        <v>4713100</v>
      </c>
      <c r="B268" s="169" t="s">
        <v>167</v>
      </c>
      <c r="C268" s="170"/>
      <c r="D268" s="171" t="s">
        <v>15</v>
      </c>
      <c r="E268" s="130">
        <f>E269</f>
        <v>0</v>
      </c>
      <c r="F268" s="130">
        <f t="shared" ref="F268:P268" si="76">F269</f>
        <v>0</v>
      </c>
      <c r="G268" s="130">
        <f t="shared" si="76"/>
        <v>0</v>
      </c>
      <c r="H268" s="130">
        <f t="shared" si="76"/>
        <v>0</v>
      </c>
      <c r="I268" s="130">
        <f t="shared" si="76"/>
        <v>0</v>
      </c>
      <c r="J268" s="130">
        <f t="shared" si="76"/>
        <v>0</v>
      </c>
      <c r="K268" s="130">
        <f t="shared" si="76"/>
        <v>0</v>
      </c>
      <c r="L268" s="130">
        <f t="shared" si="76"/>
        <v>0</v>
      </c>
      <c r="M268" s="130">
        <f t="shared" si="76"/>
        <v>0</v>
      </c>
      <c r="N268" s="130">
        <f t="shared" si="76"/>
        <v>0</v>
      </c>
      <c r="O268" s="130">
        <f t="shared" si="76"/>
        <v>0</v>
      </c>
      <c r="P268" s="132">
        <f t="shared" si="76"/>
        <v>0</v>
      </c>
    </row>
    <row r="269" spans="1:16" s="143" customFormat="1" ht="13.5" hidden="1" customHeight="1" x14ac:dyDescent="0.2">
      <c r="A269" s="269">
        <v>4713105</v>
      </c>
      <c r="B269" s="152" t="s">
        <v>55</v>
      </c>
      <c r="C269" s="153" t="s">
        <v>62</v>
      </c>
      <c r="D269" s="154" t="s">
        <v>116</v>
      </c>
      <c r="E269" s="135">
        <f>F269+I269</f>
        <v>0</v>
      </c>
      <c r="F269" s="155"/>
      <c r="G269" s="155"/>
      <c r="H269" s="155"/>
      <c r="I269" s="155"/>
      <c r="J269" s="135">
        <f>K269+N269</f>
        <v>0</v>
      </c>
      <c r="K269" s="155"/>
      <c r="L269" s="155"/>
      <c r="M269" s="155"/>
      <c r="N269" s="136">
        <f>O269</f>
        <v>0</v>
      </c>
      <c r="O269" s="156"/>
      <c r="P269" s="137">
        <f>E269+J269</f>
        <v>0</v>
      </c>
    </row>
    <row r="270" spans="1:16" s="141" customFormat="1" hidden="1" x14ac:dyDescent="0.2">
      <c r="A270" s="259">
        <v>4715040</v>
      </c>
      <c r="B270" s="157" t="s">
        <v>156</v>
      </c>
      <c r="C270" s="157"/>
      <c r="D270" s="140" t="s">
        <v>157</v>
      </c>
      <c r="E270" s="130">
        <f>E271</f>
        <v>0</v>
      </c>
      <c r="F270" s="130">
        <f t="shared" ref="F270:O270" si="77">F271</f>
        <v>0</v>
      </c>
      <c r="G270" s="130">
        <f t="shared" si="77"/>
        <v>0</v>
      </c>
      <c r="H270" s="130">
        <f t="shared" si="77"/>
        <v>0</v>
      </c>
      <c r="I270" s="130">
        <f t="shared" si="77"/>
        <v>0</v>
      </c>
      <c r="J270" s="130">
        <f t="shared" si="77"/>
        <v>0</v>
      </c>
      <c r="K270" s="130">
        <f t="shared" si="77"/>
        <v>0</v>
      </c>
      <c r="L270" s="130">
        <f t="shared" si="77"/>
        <v>0</v>
      </c>
      <c r="M270" s="130">
        <f t="shared" si="77"/>
        <v>0</v>
      </c>
      <c r="N270" s="130">
        <f t="shared" si="77"/>
        <v>0</v>
      </c>
      <c r="O270" s="130">
        <f t="shared" si="77"/>
        <v>0</v>
      </c>
      <c r="P270" s="132">
        <f t="shared" si="42"/>
        <v>0</v>
      </c>
    </row>
    <row r="271" spans="1:16" s="141" customFormat="1" hidden="1" x14ac:dyDescent="0.2">
      <c r="A271" s="270">
        <v>4715041</v>
      </c>
      <c r="B271" s="142" t="s">
        <v>158</v>
      </c>
      <c r="C271" s="142" t="s">
        <v>2</v>
      </c>
      <c r="D271" s="158" t="s">
        <v>159</v>
      </c>
      <c r="E271" s="130">
        <f>F271+I271</f>
        <v>0</v>
      </c>
      <c r="F271" s="155"/>
      <c r="G271" s="155"/>
      <c r="H271" s="155"/>
      <c r="I271" s="155"/>
      <c r="J271" s="130">
        <f t="shared" ref="J271:J283" si="78">K271+N271</f>
        <v>0</v>
      </c>
      <c r="K271" s="155"/>
      <c r="L271" s="155"/>
      <c r="M271" s="155"/>
      <c r="N271" s="136">
        <f>O271</f>
        <v>0</v>
      </c>
      <c r="O271" s="159"/>
      <c r="P271" s="132">
        <f t="shared" si="42"/>
        <v>0</v>
      </c>
    </row>
    <row r="272" spans="1:16" s="141" customFormat="1" hidden="1" x14ac:dyDescent="0.2">
      <c r="A272" s="259">
        <v>4716050</v>
      </c>
      <c r="B272" s="160" t="s">
        <v>168</v>
      </c>
      <c r="C272" s="161"/>
      <c r="D272" s="162" t="s">
        <v>89</v>
      </c>
      <c r="E272" s="130">
        <f t="shared" si="71"/>
        <v>0</v>
      </c>
      <c r="F272" s="163"/>
      <c r="G272" s="163"/>
      <c r="H272" s="163"/>
      <c r="I272" s="163"/>
      <c r="J272" s="130">
        <f t="shared" si="78"/>
        <v>0</v>
      </c>
      <c r="K272" s="163"/>
      <c r="L272" s="163"/>
      <c r="M272" s="163"/>
      <c r="N272" s="163">
        <f>N273</f>
        <v>0</v>
      </c>
      <c r="O272" s="163">
        <f>O273</f>
        <v>0</v>
      </c>
      <c r="P272" s="132">
        <f t="shared" si="42"/>
        <v>0</v>
      </c>
    </row>
    <row r="273" spans="1:16" s="143" customFormat="1" hidden="1" x14ac:dyDescent="0.2">
      <c r="A273" s="260">
        <v>4716051</v>
      </c>
      <c r="B273" s="228" t="s">
        <v>58</v>
      </c>
      <c r="C273" s="228" t="s">
        <v>75</v>
      </c>
      <c r="D273" s="164" t="s">
        <v>90</v>
      </c>
      <c r="E273" s="130">
        <f t="shared" si="71"/>
        <v>0</v>
      </c>
      <c r="F273" s="155"/>
      <c r="G273" s="155"/>
      <c r="H273" s="155"/>
      <c r="I273" s="155"/>
      <c r="J273" s="130">
        <f t="shared" si="78"/>
        <v>0</v>
      </c>
      <c r="K273" s="155"/>
      <c r="L273" s="155"/>
      <c r="M273" s="155"/>
      <c r="N273" s="136">
        <f t="shared" ref="N273:N280" si="79">O273</f>
        <v>0</v>
      </c>
      <c r="O273" s="155"/>
      <c r="P273" s="132">
        <f t="shared" si="42"/>
        <v>0</v>
      </c>
    </row>
    <row r="274" spans="1:16" s="238" customFormat="1" ht="30" customHeight="1" x14ac:dyDescent="0.2">
      <c r="A274" s="266" t="s">
        <v>530</v>
      </c>
      <c r="B274" s="234" t="s">
        <v>533</v>
      </c>
      <c r="C274" s="234" t="s">
        <v>404</v>
      </c>
      <c r="D274" s="235" t="s">
        <v>534</v>
      </c>
      <c r="E274" s="236">
        <f t="shared" si="71"/>
        <v>0</v>
      </c>
      <c r="F274" s="237"/>
      <c r="G274" s="237"/>
      <c r="H274" s="237"/>
      <c r="I274" s="237"/>
      <c r="J274" s="236">
        <f t="shared" ref="J274:J280" si="80">K274+N274</f>
        <v>221500</v>
      </c>
      <c r="K274" s="237"/>
      <c r="L274" s="237"/>
      <c r="M274" s="237"/>
      <c r="N274" s="237">
        <f t="shared" si="79"/>
        <v>221500</v>
      </c>
      <c r="O274" s="237">
        <v>221500</v>
      </c>
      <c r="P274" s="233">
        <f t="shared" ref="P274:P280" si="81">E274+J274</f>
        <v>221500</v>
      </c>
    </row>
    <row r="275" spans="1:16" s="238" customFormat="1" x14ac:dyDescent="0.2">
      <c r="A275" s="370" t="s">
        <v>547</v>
      </c>
      <c r="B275" s="371" t="s">
        <v>548</v>
      </c>
      <c r="C275" s="371"/>
      <c r="D275" s="372" t="s">
        <v>549</v>
      </c>
      <c r="E275" s="236">
        <f t="shared" si="71"/>
        <v>0</v>
      </c>
      <c r="F275" s="237"/>
      <c r="G275" s="237"/>
      <c r="H275" s="237"/>
      <c r="I275" s="237"/>
      <c r="J275" s="236">
        <f t="shared" si="80"/>
        <v>14484874</v>
      </c>
      <c r="K275" s="237"/>
      <c r="L275" s="237"/>
      <c r="M275" s="237"/>
      <c r="N275" s="237">
        <f t="shared" si="79"/>
        <v>14484874</v>
      </c>
      <c r="O275" s="237">
        <f>O276+O279+O277</f>
        <v>14484874</v>
      </c>
      <c r="P275" s="233">
        <f t="shared" si="81"/>
        <v>14484874</v>
      </c>
    </row>
    <row r="276" spans="1:16" s="245" customFormat="1" ht="30" customHeight="1" x14ac:dyDescent="0.2">
      <c r="A276" s="256" t="s">
        <v>550</v>
      </c>
      <c r="B276" s="373" t="s">
        <v>551</v>
      </c>
      <c r="C276" s="373" t="s">
        <v>139</v>
      </c>
      <c r="D276" s="374" t="s">
        <v>552</v>
      </c>
      <c r="E276" s="369">
        <f t="shared" si="71"/>
        <v>0</v>
      </c>
      <c r="F276" s="243"/>
      <c r="G276" s="243"/>
      <c r="H276" s="243"/>
      <c r="I276" s="243"/>
      <c r="J276" s="241">
        <f t="shared" si="80"/>
        <v>2567344</v>
      </c>
      <c r="K276" s="243"/>
      <c r="L276" s="243"/>
      <c r="M276" s="243"/>
      <c r="N276" s="243">
        <f t="shared" si="79"/>
        <v>2567344</v>
      </c>
      <c r="O276" s="243">
        <v>2567344</v>
      </c>
      <c r="P276" s="244">
        <f t="shared" si="81"/>
        <v>2567344</v>
      </c>
    </row>
    <row r="277" spans="1:16" s="245" customFormat="1" ht="30" customHeight="1" x14ac:dyDescent="0.2">
      <c r="A277" s="256" t="s">
        <v>577</v>
      </c>
      <c r="B277" s="373" t="s">
        <v>574</v>
      </c>
      <c r="C277" s="373" t="s">
        <v>139</v>
      </c>
      <c r="D277" s="374" t="s">
        <v>575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2628866</v>
      </c>
      <c r="K277" s="243"/>
      <c r="L277" s="243"/>
      <c r="M277" s="243"/>
      <c r="N277" s="243">
        <f t="shared" si="79"/>
        <v>2628866</v>
      </c>
      <c r="O277" s="243">
        <v>2628866</v>
      </c>
      <c r="P277" s="244">
        <f t="shared" si="81"/>
        <v>2628866</v>
      </c>
    </row>
    <row r="278" spans="1:16" s="245" customFormat="1" ht="30" customHeight="1" x14ac:dyDescent="0.2">
      <c r="A278" s="256"/>
      <c r="B278" s="373"/>
      <c r="C278" s="373"/>
      <c r="D278" s="374" t="s">
        <v>576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2550000</v>
      </c>
      <c r="K278" s="243"/>
      <c r="L278" s="243"/>
      <c r="M278" s="243"/>
      <c r="N278" s="243">
        <f t="shared" si="79"/>
        <v>2550000</v>
      </c>
      <c r="O278" s="243">
        <v>2550000</v>
      </c>
      <c r="P278" s="244">
        <f t="shared" si="81"/>
        <v>2550000</v>
      </c>
    </row>
    <row r="279" spans="1:16" s="245" customFormat="1" ht="25.5" x14ac:dyDescent="0.2">
      <c r="A279" s="256" t="s">
        <v>564</v>
      </c>
      <c r="B279" s="214" t="s">
        <v>562</v>
      </c>
      <c r="C279" s="214" t="s">
        <v>139</v>
      </c>
      <c r="D279" s="316" t="s">
        <v>565</v>
      </c>
      <c r="E279" s="289"/>
      <c r="F279" s="243"/>
      <c r="G279" s="243"/>
      <c r="H279" s="243"/>
      <c r="I279" s="243"/>
      <c r="J279" s="241">
        <f t="shared" si="80"/>
        <v>9288664</v>
      </c>
      <c r="K279" s="243"/>
      <c r="L279" s="243"/>
      <c r="M279" s="243"/>
      <c r="N279" s="243">
        <f t="shared" si="79"/>
        <v>9288664</v>
      </c>
      <c r="O279" s="243">
        <v>9288664</v>
      </c>
      <c r="P279" s="244">
        <f t="shared" si="81"/>
        <v>9288664</v>
      </c>
    </row>
    <row r="280" spans="1:16" s="245" customFormat="1" ht="25.5" x14ac:dyDescent="0.2">
      <c r="A280" s="256"/>
      <c r="B280" s="332"/>
      <c r="C280" s="332"/>
      <c r="D280" s="277" t="s">
        <v>566</v>
      </c>
      <c r="E280" s="295"/>
      <c r="F280" s="333"/>
      <c r="G280" s="243"/>
      <c r="H280" s="243"/>
      <c r="I280" s="243"/>
      <c r="J280" s="241">
        <f t="shared" si="80"/>
        <v>6947468</v>
      </c>
      <c r="K280" s="243"/>
      <c r="L280" s="243"/>
      <c r="M280" s="243"/>
      <c r="N280" s="243">
        <f t="shared" si="79"/>
        <v>6947468</v>
      </c>
      <c r="O280" s="243">
        <v>6947468</v>
      </c>
      <c r="P280" s="244">
        <f t="shared" si="81"/>
        <v>6947468</v>
      </c>
    </row>
    <row r="281" spans="1:16" s="238" customFormat="1" ht="13.5" customHeight="1" x14ac:dyDescent="0.2">
      <c r="A281" s="319" t="s">
        <v>531</v>
      </c>
      <c r="B281" s="320" t="s">
        <v>522</v>
      </c>
      <c r="C281" s="320"/>
      <c r="D281" s="334" t="s">
        <v>525</v>
      </c>
      <c r="E281" s="335">
        <f t="shared" si="71"/>
        <v>0</v>
      </c>
      <c r="F281" s="239"/>
      <c r="G281" s="239"/>
      <c r="H281" s="239"/>
      <c r="I281" s="239"/>
      <c r="J281" s="236">
        <f t="shared" si="78"/>
        <v>37550000</v>
      </c>
      <c r="K281" s="239"/>
      <c r="L281" s="239"/>
      <c r="M281" s="239"/>
      <c r="N281" s="237">
        <f>N282</f>
        <v>37550000</v>
      </c>
      <c r="O281" s="239"/>
      <c r="P281" s="233">
        <f t="shared" si="42"/>
        <v>37550000</v>
      </c>
    </row>
    <row r="282" spans="1:16" s="245" customFormat="1" ht="13.5" customHeight="1" x14ac:dyDescent="0.2">
      <c r="A282" s="286" t="s">
        <v>532</v>
      </c>
      <c r="B282" s="287" t="s">
        <v>524</v>
      </c>
      <c r="C282" s="287" t="s">
        <v>141</v>
      </c>
      <c r="D282" s="288" t="s">
        <v>145</v>
      </c>
      <c r="E282" s="289"/>
      <c r="F282" s="290"/>
      <c r="G282" s="290"/>
      <c r="H282" s="290"/>
      <c r="I282" s="290"/>
      <c r="J282" s="241">
        <f t="shared" si="78"/>
        <v>37550000</v>
      </c>
      <c r="K282" s="242"/>
      <c r="L282" s="242"/>
      <c r="M282" s="242"/>
      <c r="N282" s="243">
        <v>37550000</v>
      </c>
      <c r="O282" s="242"/>
      <c r="P282" s="244">
        <f t="shared" si="42"/>
        <v>37550000</v>
      </c>
    </row>
    <row r="283" spans="1:16" s="245" customFormat="1" ht="13.5" customHeight="1" x14ac:dyDescent="0.2">
      <c r="A283" s="256"/>
      <c r="B283" s="240"/>
      <c r="C283" s="240"/>
      <c r="D283" s="294" t="s">
        <v>540</v>
      </c>
      <c r="E283" s="295"/>
      <c r="F283" s="296"/>
      <c r="G283" s="296"/>
      <c r="H283" s="296"/>
      <c r="I283" s="296"/>
      <c r="J283" s="241">
        <f t="shared" si="78"/>
        <v>37550000</v>
      </c>
      <c r="K283" s="242"/>
      <c r="L283" s="242"/>
      <c r="M283" s="242"/>
      <c r="N283" s="243">
        <v>37550000</v>
      </c>
      <c r="O283" s="242"/>
      <c r="P283" s="244">
        <f t="shared" si="42"/>
        <v>37550000</v>
      </c>
    </row>
    <row r="284" spans="1:16" s="238" customFormat="1" x14ac:dyDescent="0.2">
      <c r="A284" s="291">
        <v>3100000</v>
      </c>
      <c r="B284" s="231"/>
      <c r="C284" s="246"/>
      <c r="D284" s="292" t="s">
        <v>77</v>
      </c>
      <c r="E284" s="293">
        <f>E285</f>
        <v>1166200</v>
      </c>
      <c r="F284" s="293">
        <f t="shared" ref="F284:O284" si="82">F285</f>
        <v>1166200</v>
      </c>
      <c r="G284" s="293">
        <f t="shared" si="82"/>
        <v>610500</v>
      </c>
      <c r="H284" s="293">
        <f t="shared" si="82"/>
        <v>31900</v>
      </c>
      <c r="I284" s="293">
        <f t="shared" si="82"/>
        <v>0</v>
      </c>
      <c r="J284" s="232">
        <f t="shared" si="82"/>
        <v>43257300</v>
      </c>
      <c r="K284" s="232">
        <f t="shared" si="82"/>
        <v>0</v>
      </c>
      <c r="L284" s="232">
        <f t="shared" si="82"/>
        <v>0</v>
      </c>
      <c r="M284" s="232">
        <f t="shared" si="82"/>
        <v>0</v>
      </c>
      <c r="N284" s="232">
        <f t="shared" si="82"/>
        <v>43257300</v>
      </c>
      <c r="O284" s="232">
        <f t="shared" si="82"/>
        <v>43257300</v>
      </c>
      <c r="P284" s="233">
        <f t="shared" ref="P284:P295" si="83">E284+J284</f>
        <v>44423500</v>
      </c>
    </row>
    <row r="285" spans="1:16" x14ac:dyDescent="0.2">
      <c r="A285" s="250" t="s">
        <v>373</v>
      </c>
      <c r="B285" s="28"/>
      <c r="C285" s="32"/>
      <c r="D285" s="54" t="s">
        <v>77</v>
      </c>
      <c r="E285" s="10">
        <f>E286+E287+E288+E294</f>
        <v>1166200</v>
      </c>
      <c r="F285" s="10">
        <f>F286+F287+F288+F294</f>
        <v>1166200</v>
      </c>
      <c r="G285" s="10">
        <f>G286+G287+G288+G294</f>
        <v>610500</v>
      </c>
      <c r="H285" s="10">
        <f>H286+H287+H288+H294</f>
        <v>31900</v>
      </c>
      <c r="I285" s="10">
        <f>I286+I287+I288+I294</f>
        <v>0</v>
      </c>
      <c r="J285" s="10">
        <f t="shared" ref="J285:O285" si="84">J286+J287+J288+J294+J289+J293</f>
        <v>43257300</v>
      </c>
      <c r="K285" s="10">
        <f t="shared" si="84"/>
        <v>0</v>
      </c>
      <c r="L285" s="10">
        <f t="shared" si="84"/>
        <v>0</v>
      </c>
      <c r="M285" s="10">
        <f t="shared" si="84"/>
        <v>0</v>
      </c>
      <c r="N285" s="10">
        <f t="shared" si="84"/>
        <v>43257300</v>
      </c>
      <c r="O285" s="10">
        <f t="shared" si="84"/>
        <v>43257300</v>
      </c>
      <c r="P285" s="10">
        <f>P286+P287+P288+P294</f>
        <v>1378500</v>
      </c>
    </row>
    <row r="286" spans="1:16" s="7" customFormat="1" ht="25.5" x14ac:dyDescent="0.2">
      <c r="A286" s="250" t="s">
        <v>374</v>
      </c>
      <c r="B286" s="29" t="s">
        <v>208</v>
      </c>
      <c r="C286" s="29" t="s">
        <v>133</v>
      </c>
      <c r="D286" s="55" t="s">
        <v>207</v>
      </c>
      <c r="E286" s="15">
        <f t="shared" ref="E286:E291" si="85">F286+I286</f>
        <v>867200</v>
      </c>
      <c r="F286" s="13">
        <v>867200</v>
      </c>
      <c r="G286" s="13">
        <v>610500</v>
      </c>
      <c r="H286" s="13">
        <v>31900</v>
      </c>
      <c r="I286" s="13"/>
      <c r="J286" s="15">
        <f>K286+N286</f>
        <v>13300</v>
      </c>
      <c r="K286" s="13"/>
      <c r="L286" s="13"/>
      <c r="M286" s="13"/>
      <c r="N286" s="13">
        <f>O286</f>
        <v>13300</v>
      </c>
      <c r="O286" s="13">
        <v>13300</v>
      </c>
      <c r="P286" s="14">
        <f t="shared" si="83"/>
        <v>880500</v>
      </c>
    </row>
    <row r="287" spans="1:16" s="7" customFormat="1" x14ac:dyDescent="0.2">
      <c r="A287" s="255" t="s">
        <v>377</v>
      </c>
      <c r="B287" s="209" t="s">
        <v>376</v>
      </c>
      <c r="C287" s="209" t="s">
        <v>138</v>
      </c>
      <c r="D287" s="210" t="s">
        <v>375</v>
      </c>
      <c r="E287" s="15">
        <f t="shared" si="85"/>
        <v>279000</v>
      </c>
      <c r="F287" s="13">
        <v>279000</v>
      </c>
      <c r="G287" s="13"/>
      <c r="H287" s="13"/>
      <c r="I287" s="13"/>
      <c r="J287" s="15">
        <f>K287+N287</f>
        <v>0</v>
      </c>
      <c r="K287" s="13"/>
      <c r="L287" s="13"/>
      <c r="M287" s="13"/>
      <c r="N287" s="13">
        <f>O287</f>
        <v>0</v>
      </c>
      <c r="O287" s="13"/>
      <c r="P287" s="14">
        <f t="shared" si="83"/>
        <v>279000</v>
      </c>
    </row>
    <row r="288" spans="1:16" s="7" customFormat="1" x14ac:dyDescent="0.2">
      <c r="A288" s="262" t="s">
        <v>380</v>
      </c>
      <c r="B288" s="211" t="s">
        <v>379</v>
      </c>
      <c r="C288" s="211" t="s">
        <v>139</v>
      </c>
      <c r="D288" s="212" t="s">
        <v>378</v>
      </c>
      <c r="E288" s="115">
        <f t="shared" si="85"/>
        <v>0</v>
      </c>
      <c r="F288" s="13"/>
      <c r="G288" s="13"/>
      <c r="H288" s="13"/>
      <c r="I288" s="13"/>
      <c r="J288" s="15">
        <f>K288+N288</f>
        <v>199000</v>
      </c>
      <c r="K288" s="13"/>
      <c r="L288" s="13"/>
      <c r="M288" s="13"/>
      <c r="N288" s="13">
        <f>O288</f>
        <v>199000</v>
      </c>
      <c r="O288" s="13">
        <v>199000</v>
      </c>
      <c r="P288" s="14">
        <f t="shared" si="83"/>
        <v>199000</v>
      </c>
    </row>
    <row r="289" spans="1:17" ht="17.25" customHeight="1" x14ac:dyDescent="0.2">
      <c r="A289" s="262" t="s">
        <v>383</v>
      </c>
      <c r="B289" s="108" t="s">
        <v>382</v>
      </c>
      <c r="C289" s="108"/>
      <c r="D289" s="213" t="s">
        <v>381</v>
      </c>
      <c r="E289" s="115">
        <f t="shared" si="85"/>
        <v>0</v>
      </c>
      <c r="F289" s="9">
        <f>F290</f>
        <v>0</v>
      </c>
      <c r="G289" s="9">
        <f>G290</f>
        <v>0</v>
      </c>
      <c r="H289" s="9">
        <f>H290</f>
        <v>0</v>
      </c>
      <c r="I289" s="9">
        <f>I290</f>
        <v>0</v>
      </c>
      <c r="J289" s="9">
        <f t="shared" ref="J289:O289" si="86">J290+J291</f>
        <v>5045000</v>
      </c>
      <c r="K289" s="9">
        <f t="shared" si="86"/>
        <v>0</v>
      </c>
      <c r="L289" s="9">
        <f t="shared" si="86"/>
        <v>0</v>
      </c>
      <c r="M289" s="9">
        <f t="shared" si="86"/>
        <v>0</v>
      </c>
      <c r="N289" s="9">
        <f t="shared" si="86"/>
        <v>5045000</v>
      </c>
      <c r="O289" s="9">
        <f t="shared" si="86"/>
        <v>5045000</v>
      </c>
      <c r="P289" s="14">
        <f t="shared" si="83"/>
        <v>5045000</v>
      </c>
    </row>
    <row r="290" spans="1:17" s="84" customFormat="1" ht="14.25" customHeight="1" x14ac:dyDescent="0.2">
      <c r="A290" s="256" t="s">
        <v>386</v>
      </c>
      <c r="B290" s="214" t="s">
        <v>385</v>
      </c>
      <c r="C290" s="214" t="s">
        <v>136</v>
      </c>
      <c r="D290" s="215" t="s">
        <v>384</v>
      </c>
      <c r="E290" s="115">
        <f t="shared" si="85"/>
        <v>0</v>
      </c>
      <c r="F290" s="83"/>
      <c r="G290" s="83"/>
      <c r="H290" s="83"/>
      <c r="I290" s="83"/>
      <c r="J290" s="15">
        <f>K290+N290</f>
        <v>361200</v>
      </c>
      <c r="K290" s="83"/>
      <c r="L290" s="83"/>
      <c r="M290" s="83"/>
      <c r="N290" s="83">
        <f>O290</f>
        <v>361200</v>
      </c>
      <c r="O290" s="83">
        <v>361200</v>
      </c>
      <c r="P290" s="14">
        <f t="shared" si="83"/>
        <v>361200</v>
      </c>
    </row>
    <row r="291" spans="1:17" s="84" customFormat="1" ht="38.25" x14ac:dyDescent="0.2">
      <c r="A291" s="256" t="s">
        <v>585</v>
      </c>
      <c r="B291" s="214" t="s">
        <v>586</v>
      </c>
      <c r="C291" s="214"/>
      <c r="D291" s="221" t="s">
        <v>587</v>
      </c>
      <c r="E291" s="115">
        <f t="shared" si="85"/>
        <v>0</v>
      </c>
      <c r="F291" s="376"/>
      <c r="G291" s="376"/>
      <c r="H291" s="376"/>
      <c r="I291" s="376"/>
      <c r="J291" s="15">
        <f>K291+N291</f>
        <v>4683800</v>
      </c>
      <c r="K291" s="376"/>
      <c r="L291" s="376"/>
      <c r="M291" s="376"/>
      <c r="N291" s="83">
        <f>O291</f>
        <v>4683800</v>
      </c>
      <c r="O291" s="376">
        <v>4683800</v>
      </c>
      <c r="P291" s="14">
        <f t="shared" si="83"/>
        <v>4683800</v>
      </c>
    </row>
    <row r="292" spans="1:17" s="84" customFormat="1" ht="51" x14ac:dyDescent="0.2">
      <c r="A292" s="256"/>
      <c r="B292" s="214"/>
      <c r="C292" s="214"/>
      <c r="D292" s="215" t="s">
        <v>588</v>
      </c>
      <c r="E292" s="115"/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165" customFormat="1" ht="14.25" customHeight="1" x14ac:dyDescent="0.2">
      <c r="A293" s="271" t="s">
        <v>529</v>
      </c>
      <c r="B293" s="108" t="s">
        <v>195</v>
      </c>
      <c r="C293" s="108" t="s">
        <v>139</v>
      </c>
      <c r="D293" s="221" t="s">
        <v>365</v>
      </c>
      <c r="E293" s="115"/>
      <c r="F293" s="227"/>
      <c r="G293" s="227"/>
      <c r="H293" s="227"/>
      <c r="I293" s="227"/>
      <c r="J293" s="15">
        <f>K293+N293</f>
        <v>38000000</v>
      </c>
      <c r="K293" s="227"/>
      <c r="L293" s="227"/>
      <c r="M293" s="227"/>
      <c r="N293" s="227">
        <f>O293</f>
        <v>38000000</v>
      </c>
      <c r="O293" s="227">
        <v>38000000</v>
      </c>
      <c r="P293" s="14">
        <f t="shared" si="83"/>
        <v>38000000</v>
      </c>
    </row>
    <row r="294" spans="1:17" s="165" customFormat="1" ht="16.899999999999999" customHeight="1" x14ac:dyDescent="0.2">
      <c r="A294" s="271" t="s">
        <v>510</v>
      </c>
      <c r="B294" s="108" t="s">
        <v>200</v>
      </c>
      <c r="C294" s="108"/>
      <c r="D294" s="221" t="s">
        <v>202</v>
      </c>
      <c r="E294" s="115">
        <f>E295</f>
        <v>20000</v>
      </c>
      <c r="F294" s="115">
        <f t="shared" ref="F294:O294" si="87">F295</f>
        <v>20000</v>
      </c>
      <c r="G294" s="115">
        <f t="shared" si="87"/>
        <v>0</v>
      </c>
      <c r="H294" s="115">
        <f t="shared" si="87"/>
        <v>0</v>
      </c>
      <c r="I294" s="115">
        <f t="shared" si="87"/>
        <v>0</v>
      </c>
      <c r="J294" s="115">
        <f t="shared" si="87"/>
        <v>0</v>
      </c>
      <c r="K294" s="115">
        <f t="shared" si="87"/>
        <v>0</v>
      </c>
      <c r="L294" s="115">
        <f t="shared" si="87"/>
        <v>0</v>
      </c>
      <c r="M294" s="115">
        <f t="shared" si="87"/>
        <v>0</v>
      </c>
      <c r="N294" s="115">
        <f t="shared" si="87"/>
        <v>0</v>
      </c>
      <c r="O294" s="115">
        <f t="shared" si="87"/>
        <v>0</v>
      </c>
      <c r="P294" s="14">
        <f t="shared" si="83"/>
        <v>20000</v>
      </c>
    </row>
    <row r="295" spans="1:17" s="84" customFormat="1" ht="16.899999999999999" customHeight="1" x14ac:dyDescent="0.2">
      <c r="A295" s="256" t="s">
        <v>511</v>
      </c>
      <c r="B295" s="214" t="s">
        <v>204</v>
      </c>
      <c r="C295" s="214" t="s">
        <v>139</v>
      </c>
      <c r="D295" s="216" t="s">
        <v>205</v>
      </c>
      <c r="E295" s="120">
        <f>F295+I295</f>
        <v>20000</v>
      </c>
      <c r="F295" s="83">
        <v>20000</v>
      </c>
      <c r="G295" s="83"/>
      <c r="H295" s="83"/>
      <c r="I295" s="83"/>
      <c r="J295" s="15">
        <f>K295+N295</f>
        <v>0</v>
      </c>
      <c r="K295" s="83"/>
      <c r="L295" s="83"/>
      <c r="M295" s="83"/>
      <c r="N295" s="83"/>
      <c r="O295" s="83"/>
      <c r="P295" s="104">
        <f t="shared" si="83"/>
        <v>20000</v>
      </c>
    </row>
    <row r="296" spans="1:17" s="7" customFormat="1" ht="15" customHeight="1" x14ac:dyDescent="0.2">
      <c r="A296" s="272">
        <v>3700000</v>
      </c>
      <c r="B296" s="218"/>
      <c r="C296" s="219"/>
      <c r="D296" s="217" t="s">
        <v>79</v>
      </c>
      <c r="E296" s="33">
        <f>E297</f>
        <v>8453600</v>
      </c>
      <c r="F296" s="33">
        <f t="shared" ref="F296:O296" si="88">F297</f>
        <v>6948600</v>
      </c>
      <c r="G296" s="33">
        <f t="shared" si="88"/>
        <v>3799250</v>
      </c>
      <c r="H296" s="33">
        <f t="shared" si="88"/>
        <v>84600</v>
      </c>
      <c r="I296" s="33">
        <f t="shared" si="88"/>
        <v>0</v>
      </c>
      <c r="J296" s="33">
        <f t="shared" si="88"/>
        <v>300000</v>
      </c>
      <c r="K296" s="33">
        <f t="shared" si="88"/>
        <v>0</v>
      </c>
      <c r="L296" s="33">
        <f t="shared" si="88"/>
        <v>0</v>
      </c>
      <c r="M296" s="33">
        <f t="shared" si="88"/>
        <v>0</v>
      </c>
      <c r="N296" s="33">
        <f t="shared" si="88"/>
        <v>300000</v>
      </c>
      <c r="O296" s="33">
        <f t="shared" si="88"/>
        <v>300000</v>
      </c>
      <c r="P296" s="14">
        <f t="shared" si="42"/>
        <v>8753600</v>
      </c>
    </row>
    <row r="297" spans="1:17" s="7" customFormat="1" x14ac:dyDescent="0.2">
      <c r="A297" s="262" t="s">
        <v>387</v>
      </c>
      <c r="B297" s="220"/>
      <c r="C297" s="219"/>
      <c r="D297" s="365" t="s">
        <v>79</v>
      </c>
      <c r="E297" s="304">
        <f>E298+E300+E302+E299+E301</f>
        <v>8453600</v>
      </c>
      <c r="F297" s="304">
        <f t="shared" ref="F297:P297" si="89">F298+F300+F302+F299+F301</f>
        <v>6948600</v>
      </c>
      <c r="G297" s="304">
        <f t="shared" si="89"/>
        <v>3799250</v>
      </c>
      <c r="H297" s="304">
        <f t="shared" si="89"/>
        <v>84600</v>
      </c>
      <c r="I297" s="304">
        <f t="shared" si="89"/>
        <v>0</v>
      </c>
      <c r="J297" s="304">
        <f t="shared" si="89"/>
        <v>300000</v>
      </c>
      <c r="K297" s="304">
        <f t="shared" si="89"/>
        <v>0</v>
      </c>
      <c r="L297" s="304">
        <f t="shared" si="89"/>
        <v>0</v>
      </c>
      <c r="M297" s="304">
        <f t="shared" si="89"/>
        <v>0</v>
      </c>
      <c r="N297" s="304">
        <f t="shared" si="89"/>
        <v>300000</v>
      </c>
      <c r="O297" s="304">
        <f t="shared" si="89"/>
        <v>300000</v>
      </c>
      <c r="P297" s="304">
        <f t="shared" si="89"/>
        <v>8753600</v>
      </c>
    </row>
    <row r="298" spans="1:17" s="7" customFormat="1" ht="25.9" customHeight="1" x14ac:dyDescent="0.2">
      <c r="A298" s="355" t="s">
        <v>388</v>
      </c>
      <c r="B298" s="356" t="s">
        <v>208</v>
      </c>
      <c r="C298" s="356" t="s">
        <v>133</v>
      </c>
      <c r="D298" s="360" t="s">
        <v>207</v>
      </c>
      <c r="E298" s="361">
        <f>F298+I298</f>
        <v>5237600</v>
      </c>
      <c r="F298" s="363">
        <v>5237600</v>
      </c>
      <c r="G298" s="305">
        <v>3799250</v>
      </c>
      <c r="H298" s="13">
        <v>84600</v>
      </c>
      <c r="I298" s="13"/>
      <c r="J298" s="15">
        <f>K298+N298</f>
        <v>0</v>
      </c>
      <c r="K298" s="13"/>
      <c r="L298" s="13"/>
      <c r="M298" s="13"/>
      <c r="N298" s="13">
        <f>O298</f>
        <v>0</v>
      </c>
      <c r="O298" s="13"/>
      <c r="P298" s="14">
        <f>E298+J298</f>
        <v>5237600</v>
      </c>
    </row>
    <row r="299" spans="1:17" s="7" customFormat="1" x14ac:dyDescent="0.2">
      <c r="A299" s="262" t="s">
        <v>569</v>
      </c>
      <c r="B299" s="211" t="s">
        <v>30</v>
      </c>
      <c r="C299" s="211" t="s">
        <v>570</v>
      </c>
      <c r="D299" s="366" t="s">
        <v>571</v>
      </c>
      <c r="E299" s="361">
        <f>F299+I299</f>
        <v>611000</v>
      </c>
      <c r="F299" s="364">
        <v>611000</v>
      </c>
      <c r="G299" s="362"/>
      <c r="H299" s="224"/>
      <c r="I299" s="13"/>
      <c r="J299" s="15"/>
      <c r="K299" s="13"/>
      <c r="L299" s="13"/>
      <c r="M299" s="13"/>
      <c r="N299" s="13"/>
      <c r="O299" s="13"/>
      <c r="P299" s="14">
        <f>E299+J299</f>
        <v>611000</v>
      </c>
    </row>
    <row r="300" spans="1:17" s="7" customFormat="1" x14ac:dyDescent="0.2">
      <c r="A300" s="300" t="s">
        <v>390</v>
      </c>
      <c r="B300" s="301" t="s">
        <v>389</v>
      </c>
      <c r="C300" s="302" t="s">
        <v>146</v>
      </c>
      <c r="D300" s="357" t="s">
        <v>80</v>
      </c>
      <c r="E300" s="358">
        <v>1505000</v>
      </c>
      <c r="F300" s="359"/>
      <c r="G300" s="359"/>
      <c r="H300" s="13"/>
      <c r="I300" s="13"/>
      <c r="J300" s="15">
        <f>K300+N300</f>
        <v>0</v>
      </c>
      <c r="K300" s="13"/>
      <c r="L300" s="13"/>
      <c r="M300" s="13"/>
      <c r="N300" s="13">
        <f>O300</f>
        <v>0</v>
      </c>
      <c r="O300" s="13"/>
      <c r="P300" s="14">
        <f>E300+J300</f>
        <v>1505000</v>
      </c>
    </row>
    <row r="301" spans="1:17" s="7" customFormat="1" hidden="1" x14ac:dyDescent="0.2">
      <c r="A301" s="262" t="s">
        <v>553</v>
      </c>
      <c r="B301" s="220" t="s">
        <v>554</v>
      </c>
      <c r="C301" s="310" t="s">
        <v>543</v>
      </c>
      <c r="D301" s="309" t="s">
        <v>555</v>
      </c>
      <c r="E301" s="33">
        <v>0</v>
      </c>
      <c r="F301" s="305"/>
      <c r="G301" s="305"/>
      <c r="H301" s="305"/>
      <c r="I301" s="305"/>
      <c r="J301" s="15">
        <f>K301+N301</f>
        <v>0</v>
      </c>
      <c r="K301" s="305"/>
      <c r="L301" s="305"/>
      <c r="M301" s="305"/>
      <c r="N301" s="13">
        <f>O301</f>
        <v>0</v>
      </c>
      <c r="O301" s="305"/>
      <c r="P301" s="14">
        <f>E301+J301</f>
        <v>0</v>
      </c>
    </row>
    <row r="302" spans="1:17" s="7" customFormat="1" ht="25.5" x14ac:dyDescent="0.2">
      <c r="A302" s="300" t="s">
        <v>544</v>
      </c>
      <c r="B302" s="301" t="s">
        <v>541</v>
      </c>
      <c r="C302" s="302" t="s">
        <v>543</v>
      </c>
      <c r="D302" s="303" t="s">
        <v>542</v>
      </c>
      <c r="E302" s="304">
        <f>F302+I302</f>
        <v>1100000</v>
      </c>
      <c r="F302" s="305">
        <v>1100000</v>
      </c>
      <c r="G302" s="305"/>
      <c r="H302" s="305"/>
      <c r="I302" s="305"/>
      <c r="J302" s="306">
        <f>K302+N302</f>
        <v>300000</v>
      </c>
      <c r="K302" s="305"/>
      <c r="L302" s="305"/>
      <c r="M302" s="305"/>
      <c r="N302" s="305">
        <f>O302</f>
        <v>300000</v>
      </c>
      <c r="O302" s="305">
        <v>300000</v>
      </c>
      <c r="P302" s="14">
        <f>E302+J302</f>
        <v>1400000</v>
      </c>
    </row>
    <row r="303" spans="1:17" ht="13.5" thickBot="1" x14ac:dyDescent="0.25">
      <c r="A303" s="273"/>
      <c r="B303" s="45"/>
      <c r="C303" s="46"/>
      <c r="D303" s="76" t="s">
        <v>81</v>
      </c>
      <c r="E303" s="47">
        <f t="shared" ref="E303:P303" si="90">E14+E36+E64+E109+E192+E198+E208+E225+E250+E284+E296</f>
        <v>1269753342</v>
      </c>
      <c r="F303" s="47">
        <f t="shared" si="90"/>
        <v>1268248342</v>
      </c>
      <c r="G303" s="47">
        <f t="shared" si="90"/>
        <v>321296469</v>
      </c>
      <c r="H303" s="47">
        <f t="shared" si="90"/>
        <v>50764300</v>
      </c>
      <c r="I303" s="47">
        <f t="shared" si="90"/>
        <v>0</v>
      </c>
      <c r="J303" s="47">
        <f t="shared" si="90"/>
        <v>257298678</v>
      </c>
      <c r="K303" s="47">
        <f t="shared" si="90"/>
        <v>27864911</v>
      </c>
      <c r="L303" s="47">
        <f t="shared" si="90"/>
        <v>1769100</v>
      </c>
      <c r="M303" s="47">
        <f t="shared" si="90"/>
        <v>1458600</v>
      </c>
      <c r="N303" s="47">
        <f t="shared" si="90"/>
        <v>229433767</v>
      </c>
      <c r="O303" s="47">
        <f t="shared" si="90"/>
        <v>191587928</v>
      </c>
      <c r="P303" s="47">
        <f t="shared" si="90"/>
        <v>1527052020</v>
      </c>
      <c r="Q303">
        <f>E303+J303</f>
        <v>1527052020</v>
      </c>
    </row>
    <row r="304" spans="1:17" x14ac:dyDescent="0.2">
      <c r="A304" s="297"/>
      <c r="B304" s="298"/>
      <c r="C304" s="299"/>
    </row>
    <row r="305" spans="1:18" ht="16.5" customHeight="1" x14ac:dyDescent="0.2">
      <c r="A305" s="297"/>
      <c r="B305" s="298"/>
      <c r="C305" s="299"/>
      <c r="D305" s="17" t="s">
        <v>73</v>
      </c>
      <c r="E305" s="17"/>
      <c r="F305" s="17"/>
      <c r="G305" s="17"/>
      <c r="H305" s="17"/>
      <c r="I305" s="17"/>
      <c r="J305" s="17"/>
      <c r="N305" s="17" t="s">
        <v>592</v>
      </c>
      <c r="Q305">
        <v>1173709054</v>
      </c>
      <c r="R305">
        <f>SUM(Q303-Q305)</f>
        <v>353342966</v>
      </c>
    </row>
    <row r="306" spans="1:18" ht="19.5" customHeight="1" x14ac:dyDescent="0.2">
      <c r="A306" s="297"/>
      <c r="B306" s="298"/>
      <c r="C306" s="299"/>
      <c r="D306" s="18" t="s">
        <v>72</v>
      </c>
      <c r="N306" t="s">
        <v>593</v>
      </c>
      <c r="Q306">
        <f>P303-Q305</f>
        <v>353342966</v>
      </c>
      <c r="R306">
        <f>Q305+Q307</f>
        <v>1287666922</v>
      </c>
    </row>
    <row r="307" spans="1:18" x14ac:dyDescent="0.2">
      <c r="Q307">
        <v>113957868</v>
      </c>
    </row>
    <row r="308" spans="1:18" x14ac:dyDescent="0.2">
      <c r="Q308">
        <f>Q306-Q307</f>
        <v>239385098</v>
      </c>
    </row>
  </sheetData>
  <mergeCells count="24">
    <mergeCell ref="M2:P2"/>
    <mergeCell ref="M4:P4"/>
    <mergeCell ref="C5:P5"/>
    <mergeCell ref="C6:P6"/>
    <mergeCell ref="P9:P12"/>
    <mergeCell ref="H11:H12"/>
    <mergeCell ref="E9:I9"/>
    <mergeCell ref="I10:I12"/>
    <mergeCell ref="L10:M10"/>
    <mergeCell ref="M11:M12"/>
    <mergeCell ref="O11:O12"/>
    <mergeCell ref="N10:N12"/>
    <mergeCell ref="L11:L12"/>
    <mergeCell ref="J10:J12"/>
    <mergeCell ref="J9:O9"/>
    <mergeCell ref="K10:K12"/>
    <mergeCell ref="G11:G12"/>
    <mergeCell ref="F10:F12"/>
    <mergeCell ref="E10:E12"/>
    <mergeCell ref="G10:H10"/>
    <mergeCell ref="A9:A12"/>
    <mergeCell ref="B9:B12"/>
    <mergeCell ref="C9:C12"/>
    <mergeCell ref="D9:D12"/>
  </mergeCells>
  <phoneticPr fontId="31" type="noConversion"/>
  <hyperlinks>
    <hyperlink ref="C249" location="!tnref1" display="0511"/>
  </hyperlinks>
  <printOptions horizontalCentered="1"/>
  <pageMargins left="0.19685039370078741" right="0.51181102362204722" top="0.47244094488188981" bottom="0.19685039370078741" header="0.51181102362204722" footer="0.51181102362204722"/>
  <pageSetup paperSize="9" scale="5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2018-08-21T07:13:50Z</cp:lastPrinted>
  <dcterms:created xsi:type="dcterms:W3CDTF">2016-02-15T14:53:30Z</dcterms:created>
  <dcterms:modified xsi:type="dcterms:W3CDTF">2021-10-11T13:49:45Z</dcterms:modified>
</cp:coreProperties>
</file>